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9440" windowHeight="9975" activeTab="1"/>
  </bookViews>
  <sheets>
    <sheet name="master data" sheetId="4" r:id="rId1"/>
    <sheet name="Januari" sheetId="1" r:id="rId2"/>
  </sheets>
  <definedNames>
    <definedName name="_xlnm._FilterDatabase" localSheetId="1" hidden="1">Januari!#REF!</definedName>
    <definedName name="harikerja">'master data'!$F$5</definedName>
    <definedName name="insentive">'master data'!$F$4</definedName>
    <definedName name="jobdesc">'master data'!$B$4:$B$11</definedName>
    <definedName name="target">'master data'!$C$4:$C$11</definedName>
  </definedNames>
  <calcPr calcId="125725"/>
</workbook>
</file>

<file path=xl/calcChain.xml><?xml version="1.0" encoding="utf-8"?>
<calcChain xmlns="http://schemas.openxmlformats.org/spreadsheetml/2006/main">
  <c r="I10" i="4"/>
  <c r="I9"/>
  <c r="I8"/>
  <c r="J7" i="1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L8" l="1"/>
  <c r="L10"/>
  <c r="L11"/>
  <c r="L12"/>
  <c r="L13"/>
  <c r="L14"/>
  <c r="L16"/>
  <c r="L17"/>
  <c r="L18"/>
  <c r="L19"/>
  <c r="L20"/>
  <c r="L21"/>
  <c r="L22"/>
  <c r="L23"/>
  <c r="L25"/>
  <c r="L26"/>
  <c r="L28"/>
  <c r="L29"/>
  <c r="L30"/>
  <c r="B33" l="1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l="1"/>
  <c r="B31" s="1"/>
  <c r="L24"/>
  <c r="L9"/>
  <c r="L7"/>
  <c r="J6"/>
  <c r="K6" s="1"/>
  <c r="L31"/>
  <c r="L15"/>
  <c r="L27"/>
  <c r="C3"/>
  <c r="L32" l="1"/>
  <c r="L6"/>
</calcChain>
</file>

<file path=xl/sharedStrings.xml><?xml version="1.0" encoding="utf-8"?>
<sst xmlns="http://schemas.openxmlformats.org/spreadsheetml/2006/main" count="122" uniqueCount="91">
  <si>
    <t>User</t>
  </si>
  <si>
    <t>Sukses</t>
  </si>
  <si>
    <t>Gagal</t>
  </si>
  <si>
    <t>Pending</t>
  </si>
  <si>
    <t>Sukses %</t>
  </si>
  <si>
    <t xml:space="preserve">Bulan Januari </t>
  </si>
  <si>
    <t>Realisasi Incentive</t>
  </si>
  <si>
    <t>Standby</t>
  </si>
  <si>
    <t>Driver</t>
  </si>
  <si>
    <t>Rider</t>
  </si>
  <si>
    <t>Driver Malam</t>
  </si>
  <si>
    <t>Hari Kerja</t>
  </si>
  <si>
    <t>Insentive</t>
  </si>
  <si>
    <t xml:space="preserve">AGEN KORAN </t>
  </si>
  <si>
    <t>Cabang Bandung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</si>
  <si>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</si>
  <si>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</si>
  <si>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</si>
  <si>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</si>
  <si>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</si>
  <si>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</si>
  <si>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</si>
  <si>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</si>
  <si>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</si>
  <si>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</si>
  <si>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</si>
  <si>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</si>
  <si>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</si>
  <si>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</si>
  <si>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</si>
  <si>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</si>
  <si>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</si>
  <si>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</si>
  <si>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</si>
  <si>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</si>
  <si>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</si>
  <si>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</si>
  <si>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</si>
  <si>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</si>
  <si>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</si>
  <si>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</si>
  <si>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</si>
  <si>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</si>
  <si>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</si>
  <si>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</si>
  <si>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</si>
  <si>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</si>
  <si>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</si>
  <si>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</si>
  <si>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</si>
  <si>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</si>
  <si>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</si>
  <si>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</si>
  <si>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</si>
  <si>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</si>
  <si>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U</t>
  </si>
  <si>
    <t>V</t>
  </si>
  <si>
    <t>W</t>
  </si>
  <si>
    <t>X</t>
  </si>
  <si>
    <t>Y</t>
  </si>
  <si>
    <t>Z</t>
  </si>
  <si>
    <t>B</t>
  </si>
  <si>
    <t>F</t>
  </si>
  <si>
    <t>N</t>
  </si>
  <si>
    <t>R</t>
  </si>
  <si>
    <t>S</t>
  </si>
  <si>
    <t>T</t>
  </si>
  <si>
    <t>Target Pengantaran</t>
  </si>
  <si>
    <t>Besaran Insentive</t>
  </si>
  <si>
    <t>Description</t>
  </si>
  <si>
    <t>Jumlah</t>
  </si>
  <si>
    <t>Petugas Loper Koran</t>
  </si>
  <si>
    <t>Job Description</t>
  </si>
  <si>
    <t>Rider Cepat</t>
  </si>
  <si>
    <t>Bisa ditulis 25 Hari</t>
  </si>
  <si>
    <t>Rider cepat</t>
  </si>
  <si>
    <t>No.</t>
  </si>
  <si>
    <t>Jika sheet master data F5 saya tulis 25 Hari, pada tabel warna hijau menjadi kosong, seharusnya ada hasilnya</t>
  </si>
  <si>
    <r>
      <t xml:space="preserve">Untuk table saya membutuhkan tabel yang fleksible, jika </t>
    </r>
    <r>
      <rPr>
        <sz val="10"/>
        <color rgb="FF00B050"/>
        <rFont val="Verdana"/>
        <family val="2"/>
      </rPr>
      <t xml:space="preserve">ditambahkan entri baru </t>
    </r>
    <r>
      <rPr>
        <sz val="10"/>
        <color rgb="FF000000"/>
        <rFont val="Verdana"/>
        <family val="2"/>
      </rPr>
      <t>tabel itu akan bertambah..</t>
    </r>
  </si>
  <si>
    <t>Column1</t>
  </si>
  <si>
    <t>Total</t>
  </si>
  <si>
    <t>25 hari</t>
  </si>
  <si>
    <t>string/text</t>
  </si>
  <si>
    <t>angka</t>
  </si>
  <si>
    <t>TIPE</t>
  </si>
  <si>
    <t>text atau bukan</t>
  </si>
  <si>
    <t>Data</t>
  </si>
  <si>
    <t>Keterangan</t>
  </si>
  <si>
    <t xml:space="preserve">jika dilakukan operasi aritmatik  akan error, misalnya huruf dikalikan dengan angka hasilnya ERROR </t>
  </si>
  <si>
    <t>jika dilakukan operasi aritmatik tidak akan error, misalnya angka dikalikan dengan angka hasilnya angka</t>
  </si>
  <si>
    <t>data sel G10 adalah angka , hanya diformat selnya dibuat agar menampilkan teks setelah angka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</si>
</sst>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;\-;#"/>
    <numFmt numFmtId="167" formatCode="_(\R\p* #,##0_);_(\R\p* \(#,##0\);_(\R\p* &quot;-&quot;_);_(@_)"/>
    <numFmt numFmtId="168" formatCode="0\ &quot;hari&quot;"/>
  </numFmts>
  <fonts count="1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000000"/>
      <name val="Verdana"/>
      <family val="2"/>
    </font>
    <font>
      <sz val="10"/>
      <color rgb="FF00B050"/>
      <name val="Verdana"/>
      <family val="2"/>
    </font>
    <font>
      <b/>
      <sz val="10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/>
    <xf numFmtId="164" fontId="5" fillId="0" borderId="0" xfId="1" applyNumberFormat="1" applyFont="1"/>
    <xf numFmtId="41" fontId="4" fillId="5" borderId="1" xfId="2" applyFont="1" applyFill="1" applyBorder="1" applyAlignment="1">
      <alignment horizontal="center" vertical="center"/>
    </xf>
    <xf numFmtId="41" fontId="5" fillId="0" borderId="2" xfId="2" applyFont="1" applyBorder="1" applyAlignment="1">
      <alignment horizontal="left" vertical="center"/>
    </xf>
    <xf numFmtId="41" fontId="5" fillId="0" borderId="3" xfId="2" applyFont="1" applyBorder="1" applyAlignment="1">
      <alignment horizontal="left" vertical="center"/>
    </xf>
    <xf numFmtId="41" fontId="5" fillId="0" borderId="4" xfId="2" applyFont="1" applyBorder="1" applyAlignment="1">
      <alignment horizontal="left" vertical="center"/>
    </xf>
    <xf numFmtId="0" fontId="3" fillId="0" borderId="0" xfId="0" applyFont="1" applyAlignment="1" applyProtection="1">
      <alignment vertical="center"/>
      <protection hidden="1"/>
    </xf>
    <xf numFmtId="41" fontId="3" fillId="0" borderId="0" xfId="2" applyFont="1" applyAlignment="1" applyProtection="1">
      <alignment vertical="center"/>
      <protection hidden="1"/>
    </xf>
    <xf numFmtId="41" fontId="5" fillId="0" borderId="2" xfId="2" applyFont="1" applyBorder="1"/>
    <xf numFmtId="41" fontId="5" fillId="0" borderId="3" xfId="2" applyFont="1" applyBorder="1"/>
    <xf numFmtId="41" fontId="6" fillId="0" borderId="2" xfId="2" applyFont="1" applyFill="1" applyBorder="1" applyAlignment="1" applyProtection="1">
      <alignment horizontal="center" vertical="center" wrapText="1"/>
      <protection hidden="1"/>
    </xf>
    <xf numFmtId="41" fontId="6" fillId="0" borderId="2" xfId="2" applyFont="1" applyFill="1" applyBorder="1" applyAlignment="1" applyProtection="1">
      <alignment horizontal="center" vertical="center"/>
      <protection hidden="1"/>
    </xf>
    <xf numFmtId="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41" fontId="6" fillId="0" borderId="3" xfId="2" applyFont="1" applyFill="1" applyBorder="1" applyAlignment="1" applyProtection="1">
      <alignment horizontal="center" vertical="center" wrapText="1"/>
      <protection hidden="1"/>
    </xf>
    <xf numFmtId="41" fontId="6" fillId="0" borderId="3" xfId="2" applyFont="1" applyFill="1" applyBorder="1" applyAlignment="1" applyProtection="1">
      <alignment horizontal="center" vertical="center"/>
      <protection hidden="1"/>
    </xf>
    <xf numFmtId="9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41" fontId="6" fillId="2" borderId="3" xfId="2" applyFont="1" applyFill="1" applyBorder="1" applyAlignment="1" applyProtection="1">
      <alignment horizontal="center" vertical="center"/>
      <protection hidden="1"/>
    </xf>
    <xf numFmtId="9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41" fontId="6" fillId="3" borderId="3" xfId="2" applyFont="1" applyFill="1" applyBorder="1" applyAlignment="1" applyProtection="1">
      <alignment horizontal="center" vertical="center"/>
      <protection hidden="1"/>
    </xf>
    <xf numFmtId="9" fontId="6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41" fontId="3" fillId="0" borderId="0" xfId="0" applyNumberFormat="1" applyFont="1" applyAlignment="1" applyProtection="1">
      <alignment vertical="center"/>
      <protection hidden="1"/>
    </xf>
    <xf numFmtId="41" fontId="6" fillId="0" borderId="2" xfId="2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41" fontId="6" fillId="0" borderId="3" xfId="2" applyFont="1" applyFill="1" applyBorder="1" applyAlignment="1" applyProtection="1">
      <alignment vertical="center" wrapText="1"/>
      <protection hidden="1"/>
    </xf>
    <xf numFmtId="41" fontId="6" fillId="3" borderId="3" xfId="2" applyFont="1" applyFill="1" applyBorder="1" applyAlignment="1" applyProtection="1">
      <alignment vertical="center" wrapText="1"/>
      <protection hidden="1"/>
    </xf>
    <xf numFmtId="41" fontId="6" fillId="2" borderId="3" xfId="2" applyFont="1" applyFill="1" applyBorder="1" applyAlignment="1" applyProtection="1">
      <alignment vertical="center" wrapText="1"/>
      <protection hidden="1"/>
    </xf>
    <xf numFmtId="41" fontId="7" fillId="0" borderId="3" xfId="2" applyFont="1" applyBorder="1" applyAlignment="1">
      <alignment horizontal="left" vertical="center"/>
    </xf>
    <xf numFmtId="41" fontId="7" fillId="0" borderId="3" xfId="2" applyFont="1" applyBorder="1"/>
    <xf numFmtId="41" fontId="6" fillId="3" borderId="3" xfId="2" applyFont="1" applyFill="1" applyBorder="1" applyAlignment="1" applyProtection="1">
      <alignment horizontal="center" vertical="center" wrapText="1"/>
      <protection hidden="1"/>
    </xf>
    <xf numFmtId="0" fontId="8" fillId="0" borderId="0" xfId="0" applyFont="1"/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0" fontId="1" fillId="4" borderId="13" xfId="0" applyFont="1" applyFill="1" applyBorder="1" applyAlignment="1" applyProtection="1">
      <alignment horizontal="center" vertical="center"/>
      <protection hidden="1"/>
    </xf>
    <xf numFmtId="41" fontId="1" fillId="4" borderId="13" xfId="2" applyFont="1" applyFill="1" applyBorder="1" applyAlignment="1" applyProtection="1">
      <alignment horizontal="center" vertical="center"/>
      <protection hidden="1"/>
    </xf>
    <xf numFmtId="41" fontId="1" fillId="4" borderId="13" xfId="0" applyNumberFormat="1" applyFont="1" applyFill="1" applyBorder="1" applyAlignment="1" applyProtection="1">
      <alignment horizontal="center" vertical="center"/>
      <protection hidden="1"/>
    </xf>
    <xf numFmtId="0" fontId="1" fillId="4" borderId="14" xfId="0" applyFont="1" applyFill="1" applyBorder="1" applyAlignment="1" applyProtection="1">
      <alignment horizontal="center" vertical="center"/>
      <protection hidden="1"/>
    </xf>
    <xf numFmtId="167" fontId="3" fillId="6" borderId="10" xfId="1" applyNumberFormat="1" applyFont="1" applyFill="1" applyBorder="1" applyAlignment="1" applyProtection="1">
      <alignment vertical="center"/>
      <protection hidden="1"/>
    </xf>
    <xf numFmtId="167" fontId="3" fillId="6" borderId="2" xfId="1" applyNumberFormat="1" applyFont="1" applyFill="1" applyBorder="1" applyAlignment="1" applyProtection="1">
      <alignment vertical="center"/>
      <protection hidden="1"/>
    </xf>
    <xf numFmtId="167" fontId="3" fillId="6" borderId="3" xfId="1" applyNumberFormat="1" applyFont="1" applyFill="1" applyBorder="1" applyAlignment="1" applyProtection="1">
      <alignment vertical="center"/>
      <protection hidden="1"/>
    </xf>
    <xf numFmtId="167" fontId="3" fillId="6" borderId="11" xfId="1" applyNumberFormat="1" applyFont="1" applyFill="1" applyBorder="1" applyAlignment="1" applyProtection="1">
      <alignment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7" xfId="0" applyNumberFormat="1" applyFont="1" applyFill="1" applyBorder="1" applyAlignment="1" applyProtection="1">
      <alignment horizontal="center" vertical="center"/>
      <protection hidden="1"/>
    </xf>
    <xf numFmtId="0" fontId="10" fillId="3" borderId="17" xfId="0" applyNumberFormat="1" applyFont="1" applyFill="1" applyBorder="1" applyAlignment="1" applyProtection="1">
      <alignment vertical="center" wrapText="1"/>
      <protection hidden="1"/>
    </xf>
    <xf numFmtId="0" fontId="10" fillId="3" borderId="17" xfId="0" applyFont="1" applyFill="1" applyBorder="1" applyAlignment="1" applyProtection="1">
      <alignment horizontal="center" vertical="center" wrapText="1"/>
      <protection hidden="1"/>
    </xf>
    <xf numFmtId="0" fontId="1" fillId="6" borderId="17" xfId="0" applyNumberFormat="1" applyFont="1" applyFill="1" applyBorder="1" applyAlignment="1" applyProtection="1">
      <alignment vertical="center"/>
      <protection hidden="1"/>
    </xf>
    <xf numFmtId="168" fontId="5" fillId="0" borderId="4" xfId="2" applyNumberFormat="1" applyFont="1" applyBorder="1" applyAlignment="1">
      <alignment horizontal="right" vertical="center"/>
    </xf>
    <xf numFmtId="165" fontId="6" fillId="6" borderId="2" xfId="0" applyNumberFormat="1" applyFont="1" applyFill="1" applyBorder="1" applyAlignment="1" applyProtection="1">
      <alignment vertical="center"/>
      <protection hidden="1"/>
    </xf>
    <xf numFmtId="165" fontId="6" fillId="6" borderId="3" xfId="0" applyNumberFormat="1" applyFont="1" applyFill="1" applyBorder="1" applyAlignment="1" applyProtection="1">
      <alignment vertical="center"/>
      <protection hidden="1"/>
    </xf>
    <xf numFmtId="0" fontId="10" fillId="6" borderId="17" xfId="0" applyFont="1" applyFill="1" applyBorder="1" applyAlignment="1" applyProtection="1">
      <alignment vertical="center"/>
      <protection hidden="1"/>
    </xf>
    <xf numFmtId="168" fontId="1" fillId="5" borderId="0" xfId="2" applyNumberFormat="1" applyFont="1" applyFill="1" applyAlignment="1" applyProtection="1">
      <alignment horizontal="left" vertical="center"/>
      <protection hidden="1"/>
    </xf>
    <xf numFmtId="167" fontId="3" fillId="6" borderId="15" xfId="1" applyNumberFormat="1" applyFont="1" applyFill="1" applyBorder="1" applyAlignment="1" applyProtection="1">
      <alignment vertical="center"/>
      <protection hidden="1"/>
    </xf>
    <xf numFmtId="167" fontId="1" fillId="6" borderId="18" xfId="0" applyNumberFormat="1" applyFont="1" applyFill="1" applyBorder="1" applyAlignment="1" applyProtection="1">
      <alignment vertical="center"/>
      <protection hidden="1"/>
    </xf>
    <xf numFmtId="167" fontId="3" fillId="6" borderId="19" xfId="1" applyNumberFormat="1" applyFont="1" applyFill="1" applyBorder="1" applyAlignment="1" applyProtection="1">
      <alignment vertical="center"/>
      <protection hidden="1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168" fontId="5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19">
    <dxf>
      <numFmt numFmtId="167" formatCode="_(\R\p* #,##0_);_(\R\p* \(#,##0\);_(\R\p* &quot;-&quot;_);_(@_)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double">
          <color indexed="64"/>
        </bottom>
      </border>
      <protection locked="1" hidden="1"/>
    </dxf>
    <dxf>
      <numFmt numFmtId="165" formatCode="#;\-;#"/>
      <alignment horizontal="general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border outline="0"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_(\R\p* #,##0_);_(\R\p* \(#,##0\);_(\R\p* &quot;-&quot;_);_(@_)"/>
      <fill>
        <patternFill patternType="solid">
          <fgColor indexed="64"/>
          <bgColor rgb="FF92D05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auto="1"/>
        </left>
        <right/>
        <top style="thin">
          <color indexed="64"/>
        </top>
        <bottom style="double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double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minor"/>
      </font>
      <fill>
        <patternFill patternType="solid">
          <fgColor indexed="64"/>
          <bgColor rgb="FFF9F9F9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double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minor"/>
      </font>
      <numFmt numFmtId="0" formatCode="General"/>
      <fill>
        <patternFill patternType="solid">
          <fgColor indexed="64"/>
          <bgColor rgb="FFF9F9F9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double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minor"/>
      </font>
      <numFmt numFmtId="0" formatCode="General"/>
      <fill>
        <patternFill patternType="solid">
          <fgColor indexed="64"/>
          <bgColor rgb="FFF9F9F9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double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minor"/>
      </font>
      <numFmt numFmtId="0" formatCode="General"/>
      <fill>
        <patternFill patternType="solid">
          <fgColor indexed="64"/>
          <bgColor rgb="FFF9F9F9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double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minor"/>
      </font>
      <numFmt numFmtId="0" formatCode="General"/>
      <fill>
        <patternFill patternType="solid">
          <fgColor indexed="64"/>
          <bgColor rgb="FFF9F9F9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double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minor"/>
      </font>
      <numFmt numFmtId="0" formatCode="General"/>
      <fill>
        <patternFill patternType="solid">
          <fgColor indexed="64"/>
          <bgColor rgb="FFF9F9F9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double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double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auto="1"/>
        </right>
        <top style="thin">
          <color indexed="64"/>
        </top>
        <bottom style="double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>
        <top style="thin">
          <color indexed="64"/>
        </top>
        <vertical/>
        <horizontal/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</xdr:row>
      <xdr:rowOff>85725</xdr:rowOff>
    </xdr:from>
    <xdr:to>
      <xdr:col>6</xdr:col>
      <xdr:colOff>371475</xdr:colOff>
      <xdr:row>4</xdr:row>
      <xdr:rowOff>85725</xdr:rowOff>
    </xdr:to>
    <xdr:cxnSp macro="">
      <xdr:nvCxnSpPr>
        <xdr:cNvPr id="2" name="Straight Arrow Connector 1"/>
        <xdr:cNvCxnSpPr/>
      </xdr:nvCxnSpPr>
      <xdr:spPr>
        <a:xfrm flipH="1">
          <a:off x="5057775" y="657225"/>
          <a:ext cx="2667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407335</xdr:colOff>
      <xdr:row>8</xdr:row>
      <xdr:rowOff>62192</xdr:rowOff>
    </xdr:from>
    <xdr:to>
      <xdr:col>25</xdr:col>
      <xdr:colOff>261657</xdr:colOff>
      <xdr:row>14</xdr:row>
      <xdr:rowOff>100292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075335" y="1317251"/>
          <a:ext cx="4090147" cy="979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64994</xdr:colOff>
      <xdr:row>1</xdr:row>
      <xdr:rowOff>65556</xdr:rowOff>
    </xdr:from>
    <xdr:to>
      <xdr:col>22</xdr:col>
      <xdr:colOff>31938</xdr:colOff>
      <xdr:row>8</xdr:row>
      <xdr:rowOff>62192</xdr:rowOff>
    </xdr:to>
    <xdr:cxnSp macro="">
      <xdr:nvCxnSpPr>
        <xdr:cNvPr id="4" name="Straight Arrow Connector 3"/>
        <xdr:cNvCxnSpPr>
          <a:stCxn id="8" idx="0"/>
        </xdr:cNvCxnSpPr>
      </xdr:nvCxnSpPr>
      <xdr:spPr>
        <a:xfrm flipH="1" flipV="1">
          <a:off x="11338112" y="222438"/>
          <a:ext cx="1782297" cy="10948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485775</xdr:colOff>
      <xdr:row>31</xdr:row>
      <xdr:rowOff>0</xdr:rowOff>
    </xdr:from>
    <xdr:to>
      <xdr:col>7</xdr:col>
      <xdr:colOff>333375</xdr:colOff>
      <xdr:row>36</xdr:row>
      <xdr:rowOff>38100</xdr:rowOff>
    </xdr:to>
    <xdr:cxnSp macro="">
      <xdr:nvCxnSpPr>
        <xdr:cNvPr id="18" name="Straight Arrow Connector 17"/>
        <xdr:cNvCxnSpPr/>
      </xdr:nvCxnSpPr>
      <xdr:spPr>
        <a:xfrm flipH="1" flipV="1">
          <a:off x="1190625" y="5095875"/>
          <a:ext cx="3381375" cy="9334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523875</xdr:colOff>
      <xdr:row>22</xdr:row>
      <xdr:rowOff>57150</xdr:rowOff>
    </xdr:from>
    <xdr:to>
      <xdr:col>18</xdr:col>
      <xdr:colOff>228600</xdr:colOff>
      <xdr:row>29</xdr:row>
      <xdr:rowOff>38100</xdr:rowOff>
    </xdr:to>
    <xdr:sp macro="" textlink="">
      <xdr:nvSpPr>
        <xdr:cNvPr id="11" name="TextBox 10"/>
        <xdr:cNvSpPr txBox="1"/>
      </xdr:nvSpPr>
      <xdr:spPr>
        <a:xfrm>
          <a:off x="10915650" y="3619500"/>
          <a:ext cx="2752725" cy="111442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JIKA INGIN  ENTRI</a:t>
          </a:r>
          <a:r>
            <a:rPr lang="en-US" sz="1100" baseline="0"/>
            <a:t> DATA BARU, </a:t>
          </a:r>
        </a:p>
        <a:p>
          <a:r>
            <a:rPr lang="en-US" sz="1100" baseline="0"/>
            <a:t>SELECT DATA TERAKHIR,</a:t>
          </a:r>
        </a:p>
        <a:p>
          <a:r>
            <a:rPr lang="en-US" sz="1100" baseline="0"/>
            <a:t>LALU TEKAN tuts </a:t>
          </a:r>
          <a:r>
            <a:rPr lang="en-US" sz="1100" b="1" baseline="0"/>
            <a:t>TAB.</a:t>
          </a:r>
        </a:p>
        <a:p>
          <a:endParaRPr lang="en-US" sz="1100" b="0" baseline="0"/>
        </a:p>
        <a:p>
          <a:r>
            <a:rPr lang="en-US" sz="1100" b="0" baseline="0"/>
            <a:t>JIKA INGIN OTOMATIS PAKE BUTTON, GUNAKAN MACRO.</a:t>
          </a:r>
          <a:endParaRPr lang="en-US" sz="1100" b="0"/>
        </a:p>
      </xdr:txBody>
    </xdr:sp>
    <xdr:clientData/>
  </xdr:twoCellAnchor>
  <xdr:twoCellAnchor>
    <xdr:from>
      <xdr:col>11</xdr:col>
      <xdr:colOff>1076325</xdr:colOff>
      <xdr:row>25</xdr:row>
      <xdr:rowOff>128588</xdr:rowOff>
    </xdr:from>
    <xdr:to>
      <xdr:col>13</xdr:col>
      <xdr:colOff>523875</xdr:colOff>
      <xdr:row>30</xdr:row>
      <xdr:rowOff>76200</xdr:rowOff>
    </xdr:to>
    <xdr:cxnSp macro="">
      <xdr:nvCxnSpPr>
        <xdr:cNvPr id="14" name="Straight Arrow Connector 13"/>
        <xdr:cNvCxnSpPr>
          <a:stCxn id="11" idx="1"/>
        </xdr:cNvCxnSpPr>
      </xdr:nvCxnSpPr>
      <xdr:spPr>
        <a:xfrm flipH="1">
          <a:off x="9906000" y="4176713"/>
          <a:ext cx="1009650" cy="75723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847725</xdr:colOff>
      <xdr:row>29</xdr:row>
      <xdr:rowOff>57149</xdr:rowOff>
    </xdr:from>
    <xdr:to>
      <xdr:col>13</xdr:col>
      <xdr:colOff>104775</xdr:colOff>
      <xdr:row>31</xdr:row>
      <xdr:rowOff>66674</xdr:rowOff>
    </xdr:to>
    <xdr:sp macro="" textlink="">
      <xdr:nvSpPr>
        <xdr:cNvPr id="16" name="Oval 15"/>
        <xdr:cNvSpPr/>
      </xdr:nvSpPr>
      <xdr:spPr>
        <a:xfrm>
          <a:off x="8696325" y="4752974"/>
          <a:ext cx="1800225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257175</xdr:colOff>
      <xdr:row>30</xdr:row>
      <xdr:rowOff>66675</xdr:rowOff>
    </xdr:from>
    <xdr:to>
      <xdr:col>11</xdr:col>
      <xdr:colOff>628650</xdr:colOff>
      <xdr:row>36</xdr:row>
      <xdr:rowOff>0</xdr:rowOff>
    </xdr:to>
    <xdr:cxnSp macro="">
      <xdr:nvCxnSpPr>
        <xdr:cNvPr id="17" name="Straight Arrow Connector 16"/>
        <xdr:cNvCxnSpPr/>
      </xdr:nvCxnSpPr>
      <xdr:spPr>
        <a:xfrm flipV="1">
          <a:off x="5457825" y="4924425"/>
          <a:ext cx="4000500" cy="9048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1" displayName="Table1" ref="B5:L32" totalsRowCount="1" headerRowDxfId="18" totalsRowDxfId="14" headerRowBorderDxfId="16" tableBorderDxfId="17" totalsRowBorderDxfId="15">
  <autoFilter ref="B5:L31"/>
  <tableColumns count="11">
    <tableColumn id="1" name="No." totalsRowLabel="Total" totalsRowDxfId="13">
      <calculatedColumnFormula>IF(C6="","",N(B5)+1)</calculatedColumnFormula>
    </tableColumn>
    <tableColumn id="2" name="User" totalsRowDxfId="12" dataCellStyle="Comma [0]"/>
    <tableColumn id="3" name="Petugas Loper Koran" totalsRowDxfId="11" dataCellStyle="Comma [0]"/>
    <tableColumn id="4" name="Job Description" totalsRowDxfId="10" dataCellStyle="Comma [0]"/>
    <tableColumn id="5" name="Sukses" totalsRowDxfId="9" dataCellStyle="Comma [0]"/>
    <tableColumn id="6" name="Gagal" totalsRowDxfId="8" dataCellStyle="Comma [0]"/>
    <tableColumn id="7" name="Pending" totalsRowDxfId="7" dataCellStyle="Comma [0]"/>
    <tableColumn id="8" name="Sukses %" dataDxfId="3" totalsRowDxfId="6"/>
    <tableColumn id="9" name="Column1" dataDxfId="2" totalsRowDxfId="1"/>
    <tableColumn id="10" name="Insentive" dataDxfId="0" totalsRowDxfId="5" dataCellStyle="Comma">
      <calculatedColumnFormula>IF(Table1[[#This Row],[Column1]]&lt;0,0,$J6*insentive)</calculatedColumnFormula>
    </tableColumn>
    <tableColumn id="11" name="Realisasi Incentive" totalsRowFunction="sum" totalsRowDxfId="4" dataCellStyle="Comma">
      <calculatedColumnFormula>SUM($K6*$I6)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Q11"/>
  <sheetViews>
    <sheetView showGridLines="0" zoomScaleNormal="100" workbookViewId="0">
      <selection activeCell="M20" sqref="M20"/>
    </sheetView>
  </sheetViews>
  <sheetFormatPr defaultRowHeight="11.25"/>
  <cols>
    <col min="1" max="1" width="9.140625" style="2"/>
    <col min="2" max="2" width="16.5703125" style="2" customWidth="1"/>
    <col min="3" max="3" width="14.7109375" style="2" bestFit="1" customWidth="1"/>
    <col min="4" max="4" width="3.85546875" style="2" customWidth="1"/>
    <col min="5" max="5" width="15.28515625" style="2" bestFit="1" customWidth="1"/>
    <col min="6" max="6" width="14.7109375" style="2" bestFit="1" customWidth="1"/>
    <col min="7" max="7" width="6.85546875" style="2" customWidth="1"/>
    <col min="8" max="8" width="9.140625" style="2"/>
    <col min="9" max="9" width="12.85546875" style="2" customWidth="1"/>
    <col min="10" max="16384" width="9.140625" style="2"/>
  </cols>
  <sheetData>
    <row r="3" spans="2:17">
      <c r="B3" s="4" t="s">
        <v>72</v>
      </c>
      <c r="C3" s="4" t="s">
        <v>67</v>
      </c>
      <c r="E3" s="4" t="s">
        <v>69</v>
      </c>
      <c r="F3" s="4" t="s">
        <v>70</v>
      </c>
    </row>
    <row r="4" spans="2:17">
      <c r="B4" s="5" t="s">
        <v>8</v>
      </c>
      <c r="C4" s="10">
        <v>110</v>
      </c>
      <c r="E4" s="6" t="s">
        <v>68</v>
      </c>
      <c r="F4" s="6">
        <v>1000</v>
      </c>
    </row>
    <row r="5" spans="2:17" ht="12.75">
      <c r="B5" s="6" t="s">
        <v>10</v>
      </c>
      <c r="C5" s="11">
        <v>90</v>
      </c>
      <c r="D5" s="3"/>
      <c r="E5" s="7" t="s">
        <v>11</v>
      </c>
      <c r="F5" s="50">
        <v>25</v>
      </c>
      <c r="H5" s="22" t="s">
        <v>74</v>
      </c>
    </row>
    <row r="6" spans="2:17">
      <c r="B6" s="6" t="s">
        <v>9</v>
      </c>
      <c r="C6" s="11">
        <v>70</v>
      </c>
      <c r="D6" s="3"/>
    </row>
    <row r="7" spans="2:17">
      <c r="B7" s="6" t="s">
        <v>75</v>
      </c>
      <c r="C7" s="11">
        <v>60</v>
      </c>
      <c r="D7" s="3"/>
      <c r="G7" s="63" t="s">
        <v>86</v>
      </c>
      <c r="H7" s="63" t="s">
        <v>84</v>
      </c>
      <c r="I7" s="63" t="s">
        <v>85</v>
      </c>
      <c r="J7" s="61" t="s">
        <v>87</v>
      </c>
      <c r="K7" s="58"/>
      <c r="L7" s="58"/>
      <c r="M7" s="58"/>
      <c r="N7" s="58"/>
      <c r="O7" s="58"/>
      <c r="P7" s="58"/>
      <c r="Q7" s="59"/>
    </row>
    <row r="8" spans="2:17">
      <c r="B8" s="29" t="s">
        <v>7</v>
      </c>
      <c r="C8" s="30">
        <v>100</v>
      </c>
      <c r="D8" s="3"/>
      <c r="G8" s="60">
        <v>25</v>
      </c>
      <c r="H8" s="60" t="s">
        <v>83</v>
      </c>
      <c r="I8" s="60" t="b">
        <f>ISTEXT(G8)</f>
        <v>0</v>
      </c>
      <c r="J8" s="61" t="s">
        <v>89</v>
      </c>
      <c r="K8" s="58"/>
      <c r="L8" s="58"/>
      <c r="M8" s="58"/>
      <c r="N8" s="58"/>
      <c r="O8" s="58"/>
      <c r="P8" s="58"/>
      <c r="Q8" s="59"/>
    </row>
    <row r="9" spans="2:17">
      <c r="B9" s="6" t="s">
        <v>57</v>
      </c>
      <c r="C9" s="11">
        <v>50</v>
      </c>
      <c r="G9" s="60" t="s">
        <v>81</v>
      </c>
      <c r="H9" s="60" t="s">
        <v>82</v>
      </c>
      <c r="I9" s="60" t="b">
        <f>ISTEXT(G9)</f>
        <v>1</v>
      </c>
      <c r="J9" s="61" t="s">
        <v>88</v>
      </c>
      <c r="K9" s="58"/>
      <c r="L9" s="58"/>
      <c r="M9" s="58"/>
      <c r="N9" s="58"/>
      <c r="O9" s="58"/>
      <c r="P9" s="58"/>
      <c r="Q9" s="59"/>
    </row>
    <row r="10" spans="2:17">
      <c r="B10" s="6" t="s">
        <v>59</v>
      </c>
      <c r="C10" s="6">
        <v>40</v>
      </c>
      <c r="G10" s="62">
        <v>25</v>
      </c>
      <c r="H10" s="60" t="s">
        <v>83</v>
      </c>
      <c r="I10" s="60" t="b">
        <f>ISTEXT(G10)</f>
        <v>0</v>
      </c>
      <c r="J10" s="61" t="s">
        <v>90</v>
      </c>
      <c r="K10" s="58"/>
      <c r="L10" s="58"/>
      <c r="M10" s="58"/>
      <c r="N10" s="58"/>
      <c r="O10" s="58"/>
      <c r="P10" s="58"/>
      <c r="Q10" s="59"/>
    </row>
    <row r="11" spans="2:17">
      <c r="B11" s="7" t="s">
        <v>60</v>
      </c>
      <c r="C11" s="7">
        <v>30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7"/>
  <sheetViews>
    <sheetView tabSelected="1" zoomScaleNormal="100" workbookViewId="0">
      <selection activeCell="L38" sqref="L38"/>
    </sheetView>
  </sheetViews>
  <sheetFormatPr defaultRowHeight="12.95" customHeight="1"/>
  <cols>
    <col min="1" max="1" width="2.28515625" style="8" customWidth="1"/>
    <col min="2" max="2" width="8.28515625" style="8" customWidth="1"/>
    <col min="3" max="3" width="9.140625" style="8"/>
    <col min="4" max="4" width="22.42578125" style="8" bestFit="1" customWidth="1"/>
    <col min="5" max="5" width="15.28515625" style="8" customWidth="1"/>
    <col min="6" max="6" width="8.85546875" style="8" customWidth="1"/>
    <col min="7" max="7" width="11.7109375" style="8" bestFit="1" customWidth="1"/>
    <col min="8" max="8" width="13.85546875" style="8" bestFit="1" customWidth="1"/>
    <col min="9" max="9" width="13.28515625" style="8" bestFit="1" customWidth="1"/>
    <col min="10" max="10" width="12.5703125" style="8" bestFit="1" customWidth="1"/>
    <col min="11" max="11" width="14.7109375" style="8" bestFit="1" customWidth="1"/>
    <col min="12" max="12" width="21" style="8" bestFit="1" customWidth="1"/>
    <col min="13" max="13" width="2.42578125" style="8" customWidth="1"/>
    <col min="14" max="16384" width="9.140625" style="8"/>
  </cols>
  <sheetData>
    <row r="1" spans="2:12" ht="12.95" customHeight="1">
      <c r="B1" s="22" t="s">
        <v>13</v>
      </c>
      <c r="F1" s="9"/>
      <c r="G1" s="9"/>
      <c r="H1" s="9"/>
      <c r="I1" s="1"/>
      <c r="K1" s="23"/>
    </row>
    <row r="2" spans="2:12" ht="12.95" customHeight="1">
      <c r="B2" s="22" t="s">
        <v>14</v>
      </c>
      <c r="E2" s="22" t="s">
        <v>77</v>
      </c>
      <c r="F2" s="9"/>
      <c r="G2" s="9"/>
      <c r="H2" s="9"/>
      <c r="I2" s="1"/>
      <c r="K2" s="23"/>
    </row>
    <row r="3" spans="2:12" ht="12.95" customHeight="1">
      <c r="B3" s="22" t="s">
        <v>11</v>
      </c>
      <c r="C3" s="54">
        <f>harikerja</f>
        <v>25</v>
      </c>
      <c r="F3" s="9"/>
      <c r="G3" s="9"/>
      <c r="H3" s="9"/>
      <c r="I3" s="1"/>
      <c r="K3" s="23"/>
    </row>
    <row r="4" spans="2:12" ht="12.95" customHeight="1">
      <c r="B4" s="22" t="s">
        <v>5</v>
      </c>
      <c r="F4" s="9"/>
      <c r="G4" s="9"/>
      <c r="H4" s="9"/>
      <c r="I4" s="1"/>
      <c r="K4" s="23"/>
    </row>
    <row r="5" spans="2:12" ht="12.95" customHeight="1">
      <c r="B5" s="35" t="s">
        <v>76</v>
      </c>
      <c r="C5" s="36" t="s">
        <v>0</v>
      </c>
      <c r="D5" s="36" t="s">
        <v>71</v>
      </c>
      <c r="E5" s="36" t="s">
        <v>72</v>
      </c>
      <c r="F5" s="37" t="s">
        <v>1</v>
      </c>
      <c r="G5" s="37" t="s">
        <v>2</v>
      </c>
      <c r="H5" s="37" t="s">
        <v>3</v>
      </c>
      <c r="I5" s="36" t="s">
        <v>4</v>
      </c>
      <c r="J5" s="36" t="s">
        <v>79</v>
      </c>
      <c r="K5" s="38" t="s">
        <v>12</v>
      </c>
      <c r="L5" s="39" t="s">
        <v>6</v>
      </c>
    </row>
    <row r="6" spans="2:12" s="25" customFormat="1" ht="12.95" customHeight="1">
      <c r="B6" s="33">
        <f>IF(C6="","",N(B5)+1)</f>
        <v>1</v>
      </c>
      <c r="C6" s="12" t="s">
        <v>15</v>
      </c>
      <c r="D6" s="13" t="s">
        <v>41</v>
      </c>
      <c r="E6" s="24" t="s">
        <v>7</v>
      </c>
      <c r="F6" s="24">
        <v>1000</v>
      </c>
      <c r="G6" s="24">
        <v>171</v>
      </c>
      <c r="H6" s="24">
        <v>275</v>
      </c>
      <c r="I6" s="14">
        <v>0.79</v>
      </c>
      <c r="J6" s="51">
        <f t="shared" ref="J6:J31" si="0">IFERROR(F6-INDEX(target,MATCH(E6,jobdesc,0))*harikerja,0)</f>
        <v>-1500</v>
      </c>
      <c r="K6" s="41">
        <f>IF(Table1[[#This Row],[Column1]]&lt;0,0,$J6*insentive)</f>
        <v>0</v>
      </c>
      <c r="L6" s="40">
        <f>SUM($K6*$I6)</f>
        <v>0</v>
      </c>
    </row>
    <row r="7" spans="2:12" s="25" customFormat="1" ht="12.95" customHeight="1">
      <c r="B7" s="34">
        <f t="shared" ref="B7:B31" si="1">IF(C7="","",N(B6)+1)</f>
        <v>2</v>
      </c>
      <c r="C7" s="15" t="s">
        <v>16</v>
      </c>
      <c r="D7" s="16" t="s">
        <v>61</v>
      </c>
      <c r="E7" s="26" t="s">
        <v>8</v>
      </c>
      <c r="F7" s="26">
        <v>653</v>
      </c>
      <c r="G7" s="26">
        <v>30</v>
      </c>
      <c r="H7" s="26">
        <v>1</v>
      </c>
      <c r="I7" s="17">
        <v>0.95</v>
      </c>
      <c r="J7" s="52">
        <f t="shared" si="0"/>
        <v>-2097</v>
      </c>
      <c r="K7" s="42">
        <f>IF(Table1[[#This Row],[Column1]]&lt;0,0,$J7*insentive)</f>
        <v>0</v>
      </c>
      <c r="L7" s="43">
        <f t="shared" ref="L7:L31" si="2">SUM($K7*$I7)</f>
        <v>0</v>
      </c>
    </row>
    <row r="8" spans="2:12" s="25" customFormat="1" ht="12.95" customHeight="1">
      <c r="B8" s="34">
        <f t="shared" si="1"/>
        <v>3</v>
      </c>
      <c r="C8" s="15" t="s">
        <v>17</v>
      </c>
      <c r="D8" s="16" t="s">
        <v>42</v>
      </c>
      <c r="E8" s="26" t="s">
        <v>9</v>
      </c>
      <c r="F8" s="26">
        <v>2056</v>
      </c>
      <c r="G8" s="26">
        <v>337</v>
      </c>
      <c r="H8" s="26">
        <v>353</v>
      </c>
      <c r="I8" s="17">
        <v>0.75</v>
      </c>
      <c r="J8" s="52">
        <f t="shared" si="0"/>
        <v>306</v>
      </c>
      <c r="K8" s="42">
        <f>IF(Table1[[#This Row],[Column1]]&lt;0,0,$J8*insentive)</f>
        <v>306000</v>
      </c>
      <c r="L8" s="43">
        <f t="shared" si="2"/>
        <v>229500</v>
      </c>
    </row>
    <row r="9" spans="2:12" s="25" customFormat="1" ht="12.95" customHeight="1">
      <c r="B9" s="34">
        <f t="shared" si="1"/>
        <v>4</v>
      </c>
      <c r="C9" s="15" t="s">
        <v>18</v>
      </c>
      <c r="D9" s="16" t="s">
        <v>43</v>
      </c>
      <c r="E9" s="26" t="s">
        <v>9</v>
      </c>
      <c r="F9" s="26">
        <v>1728</v>
      </c>
      <c r="G9" s="26">
        <v>171</v>
      </c>
      <c r="H9" s="26">
        <v>275</v>
      </c>
      <c r="I9" s="17">
        <v>0.79</v>
      </c>
      <c r="J9" s="52">
        <f t="shared" si="0"/>
        <v>-22</v>
      </c>
      <c r="K9" s="42">
        <f>IF(Table1[[#This Row],[Column1]]&lt;0,0,$J9*insentive)</f>
        <v>0</v>
      </c>
      <c r="L9" s="43">
        <f t="shared" si="2"/>
        <v>0</v>
      </c>
    </row>
    <row r="10" spans="2:12" s="25" customFormat="1" ht="12.95" customHeight="1">
      <c r="B10" s="34">
        <f t="shared" si="1"/>
        <v>5</v>
      </c>
      <c r="C10" s="15" t="s">
        <v>19</v>
      </c>
      <c r="D10" s="16" t="s">
        <v>44</v>
      </c>
      <c r="E10" s="26" t="s">
        <v>9</v>
      </c>
      <c r="F10" s="26">
        <v>2120</v>
      </c>
      <c r="G10" s="26">
        <v>298</v>
      </c>
      <c r="H10" s="26">
        <v>64</v>
      </c>
      <c r="I10" s="17">
        <v>0.85</v>
      </c>
      <c r="J10" s="52">
        <f t="shared" si="0"/>
        <v>370</v>
      </c>
      <c r="K10" s="42">
        <f>IF(Table1[[#This Row],[Column1]]&lt;0,0,$J10*insentive)</f>
        <v>370000</v>
      </c>
      <c r="L10" s="43">
        <f t="shared" si="2"/>
        <v>314500</v>
      </c>
    </row>
    <row r="11" spans="2:12" s="25" customFormat="1" ht="12.95" customHeight="1">
      <c r="B11" s="34">
        <f t="shared" si="1"/>
        <v>6</v>
      </c>
      <c r="C11" s="15" t="s">
        <v>20</v>
      </c>
      <c r="D11" s="16" t="s">
        <v>62</v>
      </c>
      <c r="E11" s="27" t="s">
        <v>73</v>
      </c>
      <c r="F11" s="26">
        <v>2287</v>
      </c>
      <c r="G11" s="26">
        <v>356</v>
      </c>
      <c r="H11" s="26">
        <v>344</v>
      </c>
      <c r="I11" s="17">
        <v>0.77</v>
      </c>
      <c r="J11" s="52">
        <f t="shared" si="0"/>
        <v>787</v>
      </c>
      <c r="K11" s="42">
        <f>IF(Table1[[#This Row],[Column1]]&lt;0,0,$J11*insentive)</f>
        <v>787000</v>
      </c>
      <c r="L11" s="43">
        <f t="shared" si="2"/>
        <v>605990</v>
      </c>
    </row>
    <row r="12" spans="2:12" s="25" customFormat="1" ht="12.95" customHeight="1">
      <c r="B12" s="34">
        <f t="shared" si="1"/>
        <v>7</v>
      </c>
      <c r="C12" s="15" t="s">
        <v>21</v>
      </c>
      <c r="D12" s="16" t="s">
        <v>45</v>
      </c>
      <c r="E12" s="27" t="s">
        <v>73</v>
      </c>
      <c r="F12" s="26">
        <v>2004</v>
      </c>
      <c r="G12" s="26">
        <v>558</v>
      </c>
      <c r="H12" s="26">
        <v>231</v>
      </c>
      <c r="I12" s="17">
        <v>0.72</v>
      </c>
      <c r="J12" s="52">
        <f t="shared" si="0"/>
        <v>504</v>
      </c>
      <c r="K12" s="42">
        <f>IF(Table1[[#This Row],[Column1]]&lt;0,0,$J12*insentive)</f>
        <v>504000</v>
      </c>
      <c r="L12" s="43">
        <f t="shared" si="2"/>
        <v>362880</v>
      </c>
    </row>
    <row r="13" spans="2:12" s="25" customFormat="1" ht="12.95" customHeight="1">
      <c r="B13" s="34">
        <f t="shared" si="1"/>
        <v>8</v>
      </c>
      <c r="C13" s="15" t="s">
        <v>22</v>
      </c>
      <c r="D13" s="16" t="s">
        <v>46</v>
      </c>
      <c r="E13" s="27" t="s">
        <v>73</v>
      </c>
      <c r="F13" s="26">
        <v>1881</v>
      </c>
      <c r="G13" s="26">
        <v>280</v>
      </c>
      <c r="H13" s="26">
        <v>172</v>
      </c>
      <c r="I13" s="17">
        <v>0.81</v>
      </c>
      <c r="J13" s="52">
        <f t="shared" si="0"/>
        <v>381</v>
      </c>
      <c r="K13" s="42">
        <f>IF(Table1[[#This Row],[Column1]]&lt;0,0,$J13*insentive)</f>
        <v>381000</v>
      </c>
      <c r="L13" s="43">
        <f t="shared" si="2"/>
        <v>308610</v>
      </c>
    </row>
    <row r="14" spans="2:12" s="25" customFormat="1" ht="12.95" customHeight="1">
      <c r="B14" s="34">
        <f t="shared" si="1"/>
        <v>9</v>
      </c>
      <c r="C14" s="15" t="s">
        <v>23</v>
      </c>
      <c r="D14" s="16" t="s">
        <v>47</v>
      </c>
      <c r="E14" s="26" t="s">
        <v>9</v>
      </c>
      <c r="F14" s="26">
        <v>1851</v>
      </c>
      <c r="G14" s="26">
        <v>265</v>
      </c>
      <c r="H14" s="26">
        <v>136</v>
      </c>
      <c r="I14" s="17">
        <v>0.82</v>
      </c>
      <c r="J14" s="52">
        <f t="shared" si="0"/>
        <v>101</v>
      </c>
      <c r="K14" s="42">
        <f>IF(Table1[[#This Row],[Column1]]&lt;0,0,$J14*insentive)</f>
        <v>101000</v>
      </c>
      <c r="L14" s="43">
        <f t="shared" si="2"/>
        <v>82820</v>
      </c>
    </row>
    <row r="15" spans="2:12" s="25" customFormat="1" ht="12.95" customHeight="1">
      <c r="B15" s="34">
        <f t="shared" si="1"/>
        <v>10</v>
      </c>
      <c r="C15" s="15" t="s">
        <v>24</v>
      </c>
      <c r="D15" s="16" t="s">
        <v>48</v>
      </c>
      <c r="E15" s="26" t="s">
        <v>8</v>
      </c>
      <c r="F15" s="26">
        <v>1028</v>
      </c>
      <c r="G15" s="26">
        <v>66</v>
      </c>
      <c r="H15" s="26">
        <v>1</v>
      </c>
      <c r="I15" s="17">
        <v>0.94</v>
      </c>
      <c r="J15" s="52">
        <f t="shared" si="0"/>
        <v>-1722</v>
      </c>
      <c r="K15" s="42">
        <f>IF(Table1[[#This Row],[Column1]]&lt;0,0,$J15*insentive)</f>
        <v>0</v>
      </c>
      <c r="L15" s="43">
        <f t="shared" si="2"/>
        <v>0</v>
      </c>
    </row>
    <row r="16" spans="2:12" s="25" customFormat="1" ht="12.95" customHeight="1">
      <c r="B16" s="34">
        <f t="shared" si="1"/>
        <v>11</v>
      </c>
      <c r="C16" s="15" t="s">
        <v>25</v>
      </c>
      <c r="D16" s="16" t="s">
        <v>49</v>
      </c>
      <c r="E16" s="26" t="s">
        <v>9</v>
      </c>
      <c r="F16" s="26">
        <v>2044</v>
      </c>
      <c r="G16" s="26">
        <v>322</v>
      </c>
      <c r="H16" s="26">
        <v>292</v>
      </c>
      <c r="I16" s="17">
        <v>0.77</v>
      </c>
      <c r="J16" s="52">
        <f t="shared" si="0"/>
        <v>294</v>
      </c>
      <c r="K16" s="42">
        <f>IF(Table1[[#This Row],[Column1]]&lt;0,0,$J16*insentive)</f>
        <v>294000</v>
      </c>
      <c r="L16" s="43">
        <f t="shared" si="2"/>
        <v>226380</v>
      </c>
    </row>
    <row r="17" spans="2:12" s="25" customFormat="1" ht="12.95" customHeight="1">
      <c r="B17" s="34">
        <f t="shared" si="1"/>
        <v>12</v>
      </c>
      <c r="C17" s="15" t="s">
        <v>26</v>
      </c>
      <c r="D17" s="16" t="s">
        <v>50</v>
      </c>
      <c r="E17" s="26" t="s">
        <v>9</v>
      </c>
      <c r="F17" s="26">
        <v>2281</v>
      </c>
      <c r="G17" s="26">
        <v>654</v>
      </c>
      <c r="H17" s="26">
        <v>373</v>
      </c>
      <c r="I17" s="17">
        <v>0.69</v>
      </c>
      <c r="J17" s="52">
        <f t="shared" si="0"/>
        <v>531</v>
      </c>
      <c r="K17" s="42">
        <f>IF(Table1[[#This Row],[Column1]]&lt;0,0,$J17*insentive)</f>
        <v>531000</v>
      </c>
      <c r="L17" s="43">
        <f t="shared" si="2"/>
        <v>366390</v>
      </c>
    </row>
    <row r="18" spans="2:12" s="25" customFormat="1" ht="12.95" customHeight="1">
      <c r="B18" s="34">
        <f t="shared" si="1"/>
        <v>13</v>
      </c>
      <c r="C18" s="15" t="s">
        <v>27</v>
      </c>
      <c r="D18" s="16" t="s">
        <v>51</v>
      </c>
      <c r="E18" s="26" t="s">
        <v>9</v>
      </c>
      <c r="F18" s="26">
        <v>2034</v>
      </c>
      <c r="G18" s="26">
        <v>358</v>
      </c>
      <c r="H18" s="26">
        <v>71</v>
      </c>
      <c r="I18" s="17">
        <v>0.83</v>
      </c>
      <c r="J18" s="52">
        <f t="shared" si="0"/>
        <v>284</v>
      </c>
      <c r="K18" s="42">
        <f>IF(Table1[[#This Row],[Column1]]&lt;0,0,$J18*insentive)</f>
        <v>284000</v>
      </c>
      <c r="L18" s="43">
        <f t="shared" si="2"/>
        <v>235720</v>
      </c>
    </row>
    <row r="19" spans="2:12" s="25" customFormat="1" ht="12.95" customHeight="1">
      <c r="B19" s="34">
        <f t="shared" si="1"/>
        <v>14</v>
      </c>
      <c r="C19" s="15" t="s">
        <v>28</v>
      </c>
      <c r="D19" s="16" t="s">
        <v>63</v>
      </c>
      <c r="E19" s="26" t="s">
        <v>9</v>
      </c>
      <c r="F19" s="26">
        <v>2627</v>
      </c>
      <c r="G19" s="26">
        <v>228</v>
      </c>
      <c r="H19" s="26">
        <v>399</v>
      </c>
      <c r="I19" s="17">
        <v>0.81</v>
      </c>
      <c r="J19" s="52">
        <f t="shared" si="0"/>
        <v>877</v>
      </c>
      <c r="K19" s="42">
        <f>IF(Table1[[#This Row],[Column1]]&lt;0,0,$J19*insentive)</f>
        <v>877000</v>
      </c>
      <c r="L19" s="43">
        <f t="shared" si="2"/>
        <v>710370</v>
      </c>
    </row>
    <row r="20" spans="2:12" s="25" customFormat="1" ht="12.95" customHeight="1">
      <c r="B20" s="34">
        <f t="shared" si="1"/>
        <v>15</v>
      </c>
      <c r="C20" s="15" t="s">
        <v>29</v>
      </c>
      <c r="D20" s="16" t="s">
        <v>52</v>
      </c>
      <c r="E20" s="26" t="s">
        <v>9</v>
      </c>
      <c r="F20" s="26">
        <v>2666</v>
      </c>
      <c r="G20" s="26">
        <v>426</v>
      </c>
      <c r="H20" s="26">
        <v>317</v>
      </c>
      <c r="I20" s="17">
        <v>0.78</v>
      </c>
      <c r="J20" s="52">
        <f t="shared" si="0"/>
        <v>916</v>
      </c>
      <c r="K20" s="42">
        <f>IF(Table1[[#This Row],[Column1]]&lt;0,0,$J20*insentive)</f>
        <v>916000</v>
      </c>
      <c r="L20" s="43">
        <f t="shared" si="2"/>
        <v>714480</v>
      </c>
    </row>
    <row r="21" spans="2:12" s="25" customFormat="1" ht="12.95" customHeight="1">
      <c r="B21" s="34">
        <f t="shared" si="1"/>
        <v>16</v>
      </c>
      <c r="C21" s="15" t="s">
        <v>30</v>
      </c>
      <c r="D21" s="16" t="s">
        <v>53</v>
      </c>
      <c r="E21" s="26" t="s">
        <v>9</v>
      </c>
      <c r="F21" s="26">
        <v>2649</v>
      </c>
      <c r="G21" s="26">
        <v>380</v>
      </c>
      <c r="H21" s="26">
        <v>195</v>
      </c>
      <c r="I21" s="17">
        <v>0.82</v>
      </c>
      <c r="J21" s="52">
        <f t="shared" si="0"/>
        <v>899</v>
      </c>
      <c r="K21" s="42">
        <f>IF(Table1[[#This Row],[Column1]]&lt;0,0,$J21*insentive)</f>
        <v>899000</v>
      </c>
      <c r="L21" s="43">
        <f t="shared" si="2"/>
        <v>737180</v>
      </c>
    </row>
    <row r="22" spans="2:12" s="25" customFormat="1" ht="12.95" customHeight="1">
      <c r="B22" s="34">
        <f t="shared" si="1"/>
        <v>17</v>
      </c>
      <c r="C22" s="15" t="s">
        <v>31</v>
      </c>
      <c r="D22" s="16" t="s">
        <v>54</v>
      </c>
      <c r="E22" s="26" t="s">
        <v>9</v>
      </c>
      <c r="F22" s="26">
        <v>2012</v>
      </c>
      <c r="G22" s="26">
        <v>330</v>
      </c>
      <c r="H22" s="26">
        <v>371</v>
      </c>
      <c r="I22" s="17">
        <v>0.74</v>
      </c>
      <c r="J22" s="52">
        <f t="shared" si="0"/>
        <v>262</v>
      </c>
      <c r="K22" s="42">
        <f>IF(Table1[[#This Row],[Column1]]&lt;0,0,$J22*insentive)</f>
        <v>262000</v>
      </c>
      <c r="L22" s="43">
        <f t="shared" si="2"/>
        <v>193880</v>
      </c>
    </row>
    <row r="23" spans="2:12" s="25" customFormat="1" ht="12.95" customHeight="1">
      <c r="B23" s="34">
        <f t="shared" si="1"/>
        <v>18</v>
      </c>
      <c r="C23" s="15" t="s">
        <v>32</v>
      </c>
      <c r="D23" s="16" t="s">
        <v>64</v>
      </c>
      <c r="E23" s="26" t="s">
        <v>9</v>
      </c>
      <c r="F23" s="26">
        <v>2259</v>
      </c>
      <c r="G23" s="26">
        <v>405</v>
      </c>
      <c r="H23" s="26">
        <v>229</v>
      </c>
      <c r="I23" s="17">
        <v>0.78</v>
      </c>
      <c r="J23" s="52">
        <f t="shared" si="0"/>
        <v>509</v>
      </c>
      <c r="K23" s="42">
        <f>IF(Table1[[#This Row],[Column1]]&lt;0,0,$J23*insentive)</f>
        <v>509000</v>
      </c>
      <c r="L23" s="43">
        <f t="shared" si="2"/>
        <v>397020</v>
      </c>
    </row>
    <row r="24" spans="2:12" s="25" customFormat="1" ht="12.95" customHeight="1">
      <c r="B24" s="34">
        <f t="shared" si="1"/>
        <v>19</v>
      </c>
      <c r="C24" s="15" t="s">
        <v>33</v>
      </c>
      <c r="D24" s="16" t="s">
        <v>65</v>
      </c>
      <c r="E24" s="26" t="s">
        <v>7</v>
      </c>
      <c r="F24" s="26">
        <v>109</v>
      </c>
      <c r="G24" s="26">
        <v>1</v>
      </c>
      <c r="H24" s="26">
        <v>98</v>
      </c>
      <c r="I24" s="17">
        <v>0.52</v>
      </c>
      <c r="J24" s="52">
        <f t="shared" si="0"/>
        <v>-2391</v>
      </c>
      <c r="K24" s="42">
        <f>IF(Table1[[#This Row],[Column1]]&lt;0,0,$J24*insentive)</f>
        <v>0</v>
      </c>
      <c r="L24" s="43">
        <f t="shared" si="2"/>
        <v>0</v>
      </c>
    </row>
    <row r="25" spans="2:12" s="25" customFormat="1" ht="12.95" customHeight="1">
      <c r="B25" s="34">
        <f t="shared" si="1"/>
        <v>20</v>
      </c>
      <c r="C25" s="15" t="s">
        <v>34</v>
      </c>
      <c r="D25" s="16" t="s">
        <v>66</v>
      </c>
      <c r="E25" s="26" t="s">
        <v>9</v>
      </c>
      <c r="F25" s="26">
        <v>2770</v>
      </c>
      <c r="G25" s="26">
        <v>324</v>
      </c>
      <c r="H25" s="26">
        <v>187</v>
      </c>
      <c r="I25" s="17">
        <v>0.84</v>
      </c>
      <c r="J25" s="52">
        <f t="shared" si="0"/>
        <v>1020</v>
      </c>
      <c r="K25" s="42">
        <f>IF(Table1[[#This Row],[Column1]]&lt;0,0,$J25*insentive)</f>
        <v>1020000</v>
      </c>
      <c r="L25" s="43">
        <f t="shared" si="2"/>
        <v>856800</v>
      </c>
    </row>
    <row r="26" spans="2:12" s="25" customFormat="1" ht="12.95" customHeight="1">
      <c r="B26" s="34">
        <f t="shared" si="1"/>
        <v>21</v>
      </c>
      <c r="C26" s="15" t="s">
        <v>35</v>
      </c>
      <c r="D26" s="16" t="s">
        <v>55</v>
      </c>
      <c r="E26" s="26" t="s">
        <v>9</v>
      </c>
      <c r="F26" s="26">
        <v>2263</v>
      </c>
      <c r="G26" s="26">
        <v>416</v>
      </c>
      <c r="H26" s="26">
        <v>125</v>
      </c>
      <c r="I26" s="17">
        <v>0.81</v>
      </c>
      <c r="J26" s="52">
        <f t="shared" si="0"/>
        <v>513</v>
      </c>
      <c r="K26" s="42">
        <f>IF(Table1[[#This Row],[Column1]]&lt;0,0,$J26*insentive)</f>
        <v>513000</v>
      </c>
      <c r="L26" s="43">
        <f t="shared" si="2"/>
        <v>415530</v>
      </c>
    </row>
    <row r="27" spans="2:12" ht="12.95" customHeight="1">
      <c r="B27" s="34">
        <f t="shared" si="1"/>
        <v>22</v>
      </c>
      <c r="C27" s="15" t="s">
        <v>36</v>
      </c>
      <c r="D27" s="18" t="s">
        <v>56</v>
      </c>
      <c r="E27" s="27" t="s">
        <v>73</v>
      </c>
      <c r="F27" s="28">
        <v>1171</v>
      </c>
      <c r="G27" s="28">
        <v>185</v>
      </c>
      <c r="H27" s="28">
        <v>39</v>
      </c>
      <c r="I27" s="19">
        <v>0.84</v>
      </c>
      <c r="J27" s="52">
        <f t="shared" si="0"/>
        <v>-329</v>
      </c>
      <c r="K27" s="42">
        <f>IF(Table1[[#This Row],[Column1]]&lt;0,0,$J27*insentive)</f>
        <v>0</v>
      </c>
      <c r="L27" s="43">
        <f t="shared" si="2"/>
        <v>0</v>
      </c>
    </row>
    <row r="28" spans="2:12" ht="12.95" customHeight="1">
      <c r="B28" s="34">
        <f t="shared" si="1"/>
        <v>23</v>
      </c>
      <c r="C28" s="15" t="s">
        <v>37</v>
      </c>
      <c r="D28" s="20" t="s">
        <v>57</v>
      </c>
      <c r="E28" s="27" t="s">
        <v>9</v>
      </c>
      <c r="F28" s="27">
        <v>2103</v>
      </c>
      <c r="G28" s="27">
        <v>632</v>
      </c>
      <c r="H28" s="27">
        <v>346</v>
      </c>
      <c r="I28" s="21">
        <v>0.68</v>
      </c>
      <c r="J28" s="52">
        <f t="shared" si="0"/>
        <v>353</v>
      </c>
      <c r="K28" s="42">
        <f>IF(Table1[[#This Row],[Column1]]&lt;0,0,$J28*insentive)</f>
        <v>353000</v>
      </c>
      <c r="L28" s="43">
        <f t="shared" si="2"/>
        <v>240040.00000000003</v>
      </c>
    </row>
    <row r="29" spans="2:12" ht="12.95" customHeight="1">
      <c r="B29" s="34">
        <f t="shared" si="1"/>
        <v>24</v>
      </c>
      <c r="C29" s="15" t="s">
        <v>38</v>
      </c>
      <c r="D29" s="18" t="s">
        <v>58</v>
      </c>
      <c r="E29" s="27" t="s">
        <v>9</v>
      </c>
      <c r="F29" s="28">
        <v>2276</v>
      </c>
      <c r="G29" s="28">
        <v>520</v>
      </c>
      <c r="H29" s="28">
        <v>170</v>
      </c>
      <c r="I29" s="19">
        <v>0.77</v>
      </c>
      <c r="J29" s="52">
        <f t="shared" si="0"/>
        <v>526</v>
      </c>
      <c r="K29" s="42">
        <f>IF(Table1[[#This Row],[Column1]]&lt;0,0,$J29*insentive)</f>
        <v>526000</v>
      </c>
      <c r="L29" s="43">
        <f t="shared" si="2"/>
        <v>405020</v>
      </c>
    </row>
    <row r="30" spans="2:12" ht="12.95" customHeight="1" thickBot="1">
      <c r="B30" s="34">
        <f>IF(C30="","",N(B29)+1)</f>
        <v>25</v>
      </c>
      <c r="C30" s="15" t="s">
        <v>39</v>
      </c>
      <c r="D30" s="20" t="s">
        <v>59</v>
      </c>
      <c r="E30" s="27" t="s">
        <v>9</v>
      </c>
      <c r="F30" s="27">
        <v>2117</v>
      </c>
      <c r="G30" s="27">
        <v>445</v>
      </c>
      <c r="H30" s="27">
        <v>269</v>
      </c>
      <c r="I30" s="21">
        <v>0.75</v>
      </c>
      <c r="J30" s="52">
        <f t="shared" si="0"/>
        <v>367</v>
      </c>
      <c r="K30" s="42">
        <f>IF(Table1[[#This Row],[Column1]]&lt;0,0,$J30*insentive)</f>
        <v>367000</v>
      </c>
      <c r="L30" s="55">
        <f t="shared" si="2"/>
        <v>275250</v>
      </c>
    </row>
    <row r="31" spans="2:12" ht="12.95" customHeight="1" thickBot="1">
      <c r="B31" s="34">
        <f t="shared" si="1"/>
        <v>26</v>
      </c>
      <c r="C31" s="31" t="s">
        <v>40</v>
      </c>
      <c r="D31" s="20" t="s">
        <v>60</v>
      </c>
      <c r="E31" s="27" t="s">
        <v>8</v>
      </c>
      <c r="F31" s="27">
        <v>94</v>
      </c>
      <c r="G31" s="27">
        <v>1</v>
      </c>
      <c r="H31" s="27">
        <v>0</v>
      </c>
      <c r="I31" s="21">
        <v>0.99</v>
      </c>
      <c r="J31" s="52">
        <f t="shared" si="0"/>
        <v>-2656</v>
      </c>
      <c r="K31" s="43">
        <f>IF(Table1[[#This Row],[Column1]]&lt;0,0,$J31*insentive)</f>
        <v>0</v>
      </c>
      <c r="L31" s="57">
        <f t="shared" si="2"/>
        <v>0</v>
      </c>
    </row>
    <row r="32" spans="2:12" ht="12.95" customHeight="1" thickBot="1">
      <c r="B32" s="44" t="s">
        <v>80</v>
      </c>
      <c r="C32" s="45"/>
      <c r="D32" s="46"/>
      <c r="E32" s="47"/>
      <c r="F32" s="47"/>
      <c r="G32" s="47"/>
      <c r="H32" s="47"/>
      <c r="I32" s="48"/>
      <c r="J32" s="53"/>
      <c r="K32" s="49"/>
      <c r="L32" s="56">
        <f>SUBTOTAL(109,[Realisasi Incentive])</f>
        <v>7678360</v>
      </c>
    </row>
    <row r="33" spans="2:2" ht="12.95" customHeight="1" thickTop="1">
      <c r="B33" s="25" t="str">
        <f>IF(C33="","",N(#REF!)+1)</f>
        <v/>
      </c>
    </row>
    <row r="34" spans="2:2" ht="12.95" customHeight="1">
      <c r="B34" s="25"/>
    </row>
    <row r="35" spans="2:2" ht="12.95" customHeight="1">
      <c r="B35" s="25"/>
    </row>
    <row r="36" spans="2:2" ht="12.95" customHeight="1">
      <c r="B36" s="25"/>
    </row>
    <row r="37" spans="2:2" ht="12.95" customHeight="1">
      <c r="B37" s="32" t="s">
        <v>78</v>
      </c>
    </row>
  </sheetData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master data</vt:lpstr>
      <vt:lpstr>Januari</vt:lpstr>
      <vt:lpstr>harikerja</vt:lpstr>
      <vt:lpstr>insentive</vt:lpstr>
      <vt:lpstr>jobdesc</vt:lpstr>
      <vt:lpstr>target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qa</cp:lastModifiedBy>
  <dcterms:created xsi:type="dcterms:W3CDTF">2018-04-27T12:34:42Z</dcterms:created>
  <dcterms:modified xsi:type="dcterms:W3CDTF">2018-05-24T02:38:28Z</dcterms:modified>
</cp:coreProperties>
</file>