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E:\Kid_Docs\xl\folks\"/>
    </mc:Choice>
  </mc:AlternateContent>
  <xr:revisionPtr revIDLastSave="0" documentId="13_ncr:1_{74B405D3-3068-4F68-820A-7BAE725A9B70}" xr6:coauthVersionLast="37" xr6:coauthVersionMax="37" xr10:uidLastSave="{00000000-0000-0000-0000-000000000000}"/>
  <bookViews>
    <workbookView xWindow="0" yWindow="0" windowWidth="20496" windowHeight="7752" xr2:uid="{00000000-000D-0000-FFFF-FFFF00000000}"/>
  </bookViews>
  <sheets>
    <sheet name="Sheet1" sheetId="1" r:id="rId1"/>
    <sheet name="begini" sheetId="2" r:id="rId2"/>
  </sheets>
  <calcPr calcId="179021" iterate="1"/>
  <pivotCaches>
    <pivotCache cacheId="25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2" l="1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K20" i="2"/>
  <c r="G9" i="2"/>
  <c r="H9" i="2" s="1"/>
  <c r="J9" i="2" s="1"/>
  <c r="G10" i="2"/>
  <c r="H10" i="2" s="1"/>
  <c r="J10" i="2" s="1"/>
  <c r="G11" i="2"/>
  <c r="H11" i="2" s="1"/>
  <c r="J11" i="2" s="1"/>
  <c r="G15" i="2"/>
  <c r="H15" i="2" s="1"/>
  <c r="J15" i="2" s="1"/>
  <c r="G13" i="2"/>
  <c r="H13" i="2" s="1"/>
  <c r="J13" i="2" s="1"/>
  <c r="K12" i="2" s="1"/>
  <c r="G14" i="2"/>
  <c r="H14" i="2" s="1"/>
  <c r="J14" i="2" s="1"/>
  <c r="G12" i="2"/>
  <c r="H12" i="2" s="1"/>
  <c r="J12" i="2" s="1"/>
  <c r="G16" i="2"/>
  <c r="H16" i="2" s="1"/>
  <c r="J16" i="2" s="1"/>
  <c r="G17" i="2"/>
  <c r="H17" i="2" s="1"/>
  <c r="J17" i="2" s="1"/>
  <c r="G18" i="2"/>
  <c r="H18" i="2" s="1"/>
  <c r="J18" i="2" s="1"/>
  <c r="G7" i="2"/>
  <c r="H7" i="2" s="1"/>
  <c r="J7" i="2" s="1"/>
  <c r="G6" i="2"/>
  <c r="H6" i="2" s="1"/>
  <c r="J6" i="2" s="1"/>
  <c r="G8" i="2"/>
  <c r="H8" i="2" s="1"/>
  <c r="J8" i="2" s="1"/>
  <c r="G19" i="2"/>
  <c r="H19" i="2" s="1"/>
  <c r="J19" i="2" s="1"/>
  <c r="G20" i="2"/>
  <c r="H20" i="2" s="1"/>
  <c r="J20" i="2" s="1"/>
  <c r="K19" i="2" l="1"/>
  <c r="K15" i="2"/>
  <c r="K11" i="2"/>
  <c r="K7" i="2"/>
  <c r="K17" i="2"/>
  <c r="K13" i="2"/>
  <c r="K9" i="2"/>
  <c r="K16" i="2"/>
  <c r="K8" i="2"/>
  <c r="K18" i="2"/>
  <c r="K14" i="2"/>
  <c r="K10" i="2"/>
  <c r="K6" i="2"/>
  <c r="C9" i="1" a="1"/>
  <c r="C9" i="1" s="1"/>
  <c r="C10" i="1" a="1"/>
  <c r="C10" i="1" s="1"/>
  <c r="C11" i="1" a="1"/>
  <c r="C11" i="1" s="1"/>
  <c r="C12" i="1" a="1"/>
  <c r="C12" i="1" s="1"/>
  <c r="C7" i="1" a="1"/>
  <c r="C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Kid</author>
  </authors>
  <commentList>
    <comment ref="I5" authorId="0" shapeId="0" xr:uid="{CA679FAC-52BB-48D6-924A-4DB35C5FC8EE}">
      <text>
        <r>
          <rPr>
            <b/>
            <sz val="9"/>
            <color indexed="81"/>
            <rFont val="Tahoma"/>
            <charset val="1"/>
          </rPr>
          <t>Kid:</t>
        </r>
        <r>
          <rPr>
            <sz val="9"/>
            <color indexed="81"/>
            <rFont val="Tahoma"/>
            <charset val="1"/>
          </rPr>
          <t xml:space="preserve">
Jika [1to1]=2, maka isi kolom ini dengan :
1 -&gt; untuk ambil
0 -&gt; tidak diambil</t>
        </r>
      </text>
    </comment>
  </commentList>
</comments>
</file>

<file path=xl/sharedStrings.xml><?xml version="1.0" encoding="utf-8"?>
<sst xmlns="http://schemas.openxmlformats.org/spreadsheetml/2006/main" count="32" uniqueCount="20">
  <si>
    <t>Kasus 1</t>
  </si>
  <si>
    <t>Contoh</t>
  </si>
  <si>
    <t>No doc</t>
  </si>
  <si>
    <t>Nominal</t>
  </si>
  <si>
    <t>Data Tabel</t>
  </si>
  <si>
    <t>GL</t>
  </si>
  <si>
    <t>Hasil yang diharapkan</t>
  </si>
  <si>
    <t>Bagaimana cara otomatis insert line apabila nominal yang dicari merupakan pecahan dari data tabel tujuan?</t>
  </si>
  <si>
    <t>tDOC.NOM</t>
  </si>
  <si>
    <t>Sum of Nominal</t>
  </si>
  <si>
    <t>status</t>
  </si>
  <si>
    <t>1to1</t>
  </si>
  <si>
    <t>1toMany</t>
  </si>
  <si>
    <t>selisih</t>
  </si>
  <si>
    <t>subtot</t>
  </si>
  <si>
    <t>Sum of subtot</t>
  </si>
  <si>
    <t>Sum of selisih</t>
  </si>
  <si>
    <t>1. Kolom [1toMany] bisa juga diisi dengan Solver addin, tetapi juga tidak pasti</t>
  </si>
  <si>
    <t>2. Kewajarannya, setiap transaksi sudah memiliki pakem (peta) GL yang dituju,</t>
  </si>
  <si>
    <t xml:space="preserve"> sehingga kolom [1toMany] bisa didapat dari proses vLookUp ke peta GL tersebut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</si>
</sst>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_-;\-* #,##0_-;_-* &quot;-&quot;_-;_-@_-"/>
    <numFmt numFmtId="166" formatCode="#,##0;\-#,##0;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">
    <xf numFmtId="0" fontId="0" fillId="0" borderId="0" xfId="0"/>
    <xf numFmtId="164" fontId="0" fillId="0" borderId="0" xfId="1" applyFont="1"/>
    <xf numFmtId="0" fontId="0" fillId="0" borderId="0" xfId="0" applyAlignment="1">
      <alignment horizontal="right"/>
    </xf>
    <xf numFmtId="0" fontId="0" fillId="0" borderId="1" xfId="0" applyBorder="1"/>
    <xf numFmtId="164" fontId="0" fillId="0" borderId="1" xfId="1" applyFont="1" applyBorder="1"/>
    <xf numFmtId="0" fontId="0" fillId="0" borderId="1" xfId="0" applyNumberFormat="1" applyBorder="1"/>
    <xf numFmtId="0" fontId="0" fillId="2" borderId="0" xfId="0" applyFill="1"/>
    <xf numFmtId="164" fontId="0" fillId="2" borderId="1" xfId="1" applyFont="1" applyFill="1" applyBorder="1"/>
    <xf numFmtId="164" fontId="0" fillId="2" borderId="0" xfId="1" applyFont="1" applyFill="1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3" fontId="0" fillId="0" borderId="0" xfId="0" applyNumberFormat="1"/>
    <xf numFmtId="166" fontId="0" fillId="0" borderId="0" xfId="0" applyNumberFormat="1"/>
  </cellXfs>
  <cellStyles count="2">
    <cellStyle name="Comma [0]" xfId="1" builtinId="6"/>
    <cellStyle name="Normal" xfId="0" builtinId="0"/>
  </cellStyles>
  <dxfs count="7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_-* #,##0_-;\-* #,##0_-;_-* &quot;-&quot;_-;_-@_-"/>
    </dxf>
    <dxf>
      <numFmt numFmtId="164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d" refreshedDate="43386.97341273148" createdVersion="6" refreshedVersion="6" minRefreshableVersion="3" recordCount="15" xr:uid="{B0C122FB-6DF5-42B4-A497-61568E950F48}">
  <cacheSource type="worksheet">
    <worksheetSource name="tGL"/>
  </cacheSource>
  <cacheFields count="9">
    <cacheField name="No doc" numFmtId="0">
      <sharedItems containsSemiMixedTypes="0" containsString="0" containsNumber="1" containsInteger="1" minValue="1500004258" maxValue="1900001451" count="11">
        <n v="1900000723"/>
        <n v="1500004258"/>
        <n v="1500008467"/>
        <n v="1500014139"/>
        <n v="1500026137"/>
        <n v="1500019798"/>
        <n v="1900000079"/>
        <n v="1900000425"/>
        <n v="1900000706"/>
        <n v="1900001225"/>
        <n v="1900001451"/>
      </sharedItems>
    </cacheField>
    <cacheField name="Nominal" numFmtId="164">
      <sharedItems containsSemiMixedTypes="0" containsString="0" containsNumber="1" containsInteger="1" minValue="1158750" maxValue="241507913"/>
    </cacheField>
    <cacheField name="GL" numFmtId="0">
      <sharedItems containsSemiMixedTypes="0" containsString="0" containsNumber="1" containsInteger="1" minValue="2111000010" maxValue="4321531510" count="8">
        <n v="4231152610"/>
        <n v="4112151110"/>
        <n v="4112151113"/>
        <n v="2111000010"/>
        <n v="4233151600"/>
        <n v="4321523010"/>
        <n v="4112152110"/>
        <n v="4321531510"/>
      </sharedItems>
    </cacheField>
    <cacheField name="tDOC.NOM" numFmtId="0">
      <sharedItems containsSemiMixedTypes="0" containsString="0" containsNumber="1" containsInteger="1" minValue="0" maxValue="225304886" count="6">
        <n v="19492785"/>
        <n v="225304886"/>
        <n v="219863461"/>
        <n v="206141387"/>
        <n v="201338198"/>
        <n v="0"/>
      </sharedItems>
    </cacheField>
    <cacheField name="1to1" numFmtId="0">
      <sharedItems containsSemiMixedTypes="0" containsString="0" containsNumber="1" containsInteger="1" minValue="-1" maxValue="2"/>
    </cacheField>
    <cacheField name="1toMany" numFmtId="0">
      <sharedItems containsString="0" containsBlank="1" containsNumber="1" containsInteger="1" minValue="1" maxValue="1"/>
    </cacheField>
    <cacheField name="status" numFmtId="0">
      <sharedItems containsSemiMixedTypes="0" containsString="0" containsNumber="1" containsInteger="1" minValue="0" maxValue="1" count="2">
        <n v="1"/>
        <n v="0"/>
      </sharedItems>
    </cacheField>
    <cacheField name="subtot" numFmtId="0">
      <sharedItems containsSemiMixedTypes="0" containsString="0" containsNumber="1" containsInteger="1" minValue="0" maxValue="225304886"/>
    </cacheField>
    <cacheField name="selisih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 pivotCacheId="17293655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n v="4120000"/>
    <x v="0"/>
    <x v="0"/>
    <n v="2"/>
    <n v="1"/>
    <x v="0"/>
    <n v="19492785"/>
    <n v="0"/>
  </r>
  <r>
    <x v="0"/>
    <n v="8240000"/>
    <x v="1"/>
    <x v="0"/>
    <n v="2"/>
    <m/>
    <x v="1"/>
    <n v="0"/>
    <n v="0"/>
  </r>
  <r>
    <x v="0"/>
    <n v="15372785"/>
    <x v="2"/>
    <x v="0"/>
    <n v="2"/>
    <n v="1"/>
    <x v="0"/>
    <n v="0"/>
    <n v="0"/>
  </r>
  <r>
    <x v="1"/>
    <n v="225304886"/>
    <x v="3"/>
    <x v="1"/>
    <n v="1"/>
    <m/>
    <x v="0"/>
    <n v="225304886"/>
    <n v="0"/>
  </r>
  <r>
    <x v="2"/>
    <n v="219863461"/>
    <x v="4"/>
    <x v="2"/>
    <n v="1"/>
    <m/>
    <x v="0"/>
    <n v="219863461"/>
    <n v="0"/>
  </r>
  <r>
    <x v="3"/>
    <n v="206141387"/>
    <x v="3"/>
    <x v="3"/>
    <n v="1"/>
    <m/>
    <x v="0"/>
    <n v="206141387"/>
    <n v="0"/>
  </r>
  <r>
    <x v="4"/>
    <n v="201338198"/>
    <x v="4"/>
    <x v="4"/>
    <n v="1"/>
    <m/>
    <x v="0"/>
    <n v="201338198"/>
    <n v="0"/>
  </r>
  <r>
    <x v="4"/>
    <n v="232974243"/>
    <x v="3"/>
    <x v="4"/>
    <n v="0"/>
    <m/>
    <x v="1"/>
    <n v="0"/>
    <n v="0"/>
  </r>
  <r>
    <x v="4"/>
    <n v="241507913"/>
    <x v="4"/>
    <x v="4"/>
    <n v="0"/>
    <m/>
    <x v="1"/>
    <n v="0"/>
    <n v="0"/>
  </r>
  <r>
    <x v="5"/>
    <n v="235130605"/>
    <x v="4"/>
    <x v="5"/>
    <n v="-1"/>
    <m/>
    <x v="1"/>
    <n v="0"/>
    <n v="0"/>
  </r>
  <r>
    <x v="6"/>
    <n v="1315000"/>
    <x v="4"/>
    <x v="5"/>
    <n v="-1"/>
    <m/>
    <x v="1"/>
    <n v="0"/>
    <n v="0"/>
  </r>
  <r>
    <x v="7"/>
    <n v="5550000"/>
    <x v="5"/>
    <x v="5"/>
    <n v="-1"/>
    <m/>
    <x v="1"/>
    <n v="0"/>
    <n v="0"/>
  </r>
  <r>
    <x v="8"/>
    <n v="1158750"/>
    <x v="0"/>
    <x v="5"/>
    <n v="-1"/>
    <m/>
    <x v="1"/>
    <n v="0"/>
    <n v="0"/>
  </r>
  <r>
    <x v="9"/>
    <n v="9360135"/>
    <x v="6"/>
    <x v="5"/>
    <n v="-1"/>
    <m/>
    <x v="1"/>
    <n v="0"/>
    <n v="0"/>
  </r>
  <r>
    <x v="10"/>
    <n v="1500000"/>
    <x v="7"/>
    <x v="5"/>
    <n v="-1"/>
    <m/>
    <x v="1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B5255-0EE1-4A68-B9EA-E74B6249AEB0}" name="PivotTable1" cacheId="25" applyNumberFormats="0" applyBorderFormats="0" applyFontFormats="0" applyPatternFormats="0" applyAlignmentFormats="0" applyWidthHeightFormats="1" dataCaption="Values" updatedVersion="6" minRefreshableVersion="3" showDrill="0" useAutoFormatting="1" rowGrandTotals="0" colGrandTotals="0" itemPrintTitles="1" createdVersion="6" indent="0" compact="0" compactData="0" multipleFieldFilters="0">
  <location ref="N5:T11" firstHeaderRow="0" firstDataRow="1" firstDataCol="4"/>
  <pivotFields count="9">
    <pivotField axis="axisRow" compact="0" outline="0" showAll="0" sortType="ascending" defaultSubtotal="0">
      <items count="11">
        <item x="1"/>
        <item x="2"/>
        <item x="3"/>
        <item x="5"/>
        <item x="4"/>
        <item x="6"/>
        <item x="7"/>
        <item x="8"/>
        <item x="0"/>
        <item x="9"/>
        <item x="10"/>
      </items>
    </pivotField>
    <pivotField dataField="1" compact="0" numFmtId="164" outline="0" showAll="0" defaultSubtotal="0"/>
    <pivotField axis="axisRow" compact="0" outline="0" showAll="0" sortType="descending" defaultSubtotal="0">
      <items count="8">
        <item x="3"/>
        <item x="1"/>
        <item x="2"/>
        <item x="6"/>
        <item x="0"/>
        <item x="4"/>
        <item x="5"/>
        <item x="7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numFmtId="3" outline="0" showAll="0" sortType="ascending" defaultSubtotal="0">
      <items count="6">
        <item x="5"/>
        <item x="0"/>
        <item x="4"/>
        <item x="3"/>
        <item x="2"/>
        <item x="1"/>
      </items>
    </pivotField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">
        <item x="1"/>
        <item x="0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4">
    <field x="6"/>
    <field x="0"/>
    <field x="3"/>
    <field x="2"/>
  </rowFields>
  <rowItems count="6">
    <i>
      <x v="1"/>
      <x/>
      <x v="5"/>
      <x/>
    </i>
    <i r="1">
      <x v="1"/>
      <x v="4"/>
      <x v="5"/>
    </i>
    <i r="1">
      <x v="2"/>
      <x v="3"/>
      <x/>
    </i>
    <i r="1">
      <x v="4"/>
      <x v="2"/>
      <x v="5"/>
    </i>
    <i r="1">
      <x v="8"/>
      <x v="1"/>
      <x v="4"/>
    </i>
    <i r="3">
      <x v="2"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Nominal" fld="1" baseField="2" baseItem="0" numFmtId="3"/>
    <dataField name="Sum of subtot" fld="7" baseField="2" baseItem="5" numFmtId="166"/>
    <dataField name="Sum of selisih" fld="8" baseField="2" baseItem="0" numFmtId="166"/>
  </dataFields>
  <pivotTableStyleInfo name="PivotStyleLight16" showRowHeaders="1" showColHeaders="1" showRowStripes="0" showColStripes="0" showLastColumn="1"/>
  <filters count="1">
    <filter fld="6" type="captionEqual" evalOrder="-1" id="2" stringValue1="1">
      <autoFilter ref="A1">
        <filterColumn colId="0">
          <customFilters>
            <customFilter val="1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07B28A-7727-4275-9CC0-A6A117BC5D7F}" name="tDOC" displayName="tDOC" ref="A5:B10" totalsRowShown="0">
  <autoFilter ref="A5:B10" xr:uid="{FC45DC37-E072-4641-B16A-25F05A7E0B79}"/>
  <tableColumns count="2">
    <tableColumn id="1" xr3:uid="{83014803-6AAB-4B0A-BE13-AF9E8A022134}" name="No doc"/>
    <tableColumn id="2" xr3:uid="{624226F9-1E5B-4A20-827F-A326A24D4177}" name="Nominal" dataDxfId="6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02F187-ED86-480C-A6B7-88FBF4883B39}" name="tGL" displayName="tGL" ref="D5:L20" totalsRowShown="0">
  <autoFilter ref="D5:L20" xr:uid="{5B77FF58-7116-4B7F-9A29-52D7D5756A16}"/>
  <sortState ref="D6:J20">
    <sortCondition descending="1" ref="H6:H20"/>
    <sortCondition ref="D6:D20"/>
    <sortCondition ref="E6:E20"/>
  </sortState>
  <tableColumns count="9">
    <tableColumn id="1" xr3:uid="{1A8781D2-605B-4CC1-A5A6-D590DA0E50FB}" name="No doc"/>
    <tableColumn id="2" xr3:uid="{E993DEA7-CF07-4DD9-84B5-EA8324A9737D}" name="Nominal" dataDxfId="5"/>
    <tableColumn id="3" xr3:uid="{F37CD01C-6D65-4804-B05F-0413C71A9FCF}" name="GL"/>
    <tableColumn id="4" xr3:uid="{B0519CE9-4B52-4D45-B287-40647CF45CEF}" name="tDOC.NOM" dataDxfId="4">
      <calculatedColumnFormula>IFERROR(VLOOKUP(D6,tDOC[],2,0),0)</calculatedColumnFormula>
    </tableColumn>
    <tableColumn id="6" xr3:uid="{B70B551D-D00D-4135-BD11-A979BEC55B6D}" name="1to1" dataDxfId="3">
      <calculatedColumnFormula>IF(G6,IF(COUNTIFS(tGL[No doc],D6,tGL[Nominal],G6),1*(E6=G6),2),-1)</calculatedColumnFormula>
    </tableColumn>
    <tableColumn id="7" xr3:uid="{BA460D4C-F993-47DA-8660-FC09FCB75508}" name="1toMany"/>
    <tableColumn id="8" xr3:uid="{7766420F-D18A-4804-93A3-565716D325C0}" name="status" dataDxfId="2">
      <calculatedColumnFormula>IF(H6=1,1,I6)</calculatedColumnFormula>
    </tableColumn>
    <tableColumn id="9" xr3:uid="{3A4D5C74-4E6F-46BA-9CCE-BEA0BD830FD2}" name="subtot" dataDxfId="1">
      <calculatedColumnFormula>IF(G6,IF(ISERROR(MATCH(D6,D$5:D5,0)),SUMIFS(tGL[Nominal],tGL[No doc],D6,tGL[status],1),0),0)</calculatedColumnFormula>
    </tableColumn>
    <tableColumn id="10" xr3:uid="{F551C7BA-B053-4CA5-A141-E17B1843AA89}" name="selisih" dataDxfId="0">
      <calculatedColumnFormula>IF(K6,G6-K6,0)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tabSelected="1" topLeftCell="A2" workbookViewId="0">
      <selection activeCell="D20" sqref="D20:E21"/>
    </sheetView>
  </sheetViews>
  <sheetFormatPr defaultRowHeight="14.4" x14ac:dyDescent="0.3"/>
  <cols>
    <col min="1" max="1" width="12" customWidth="1"/>
    <col min="2" max="2" width="12.5546875" style="1" bestFit="1" customWidth="1"/>
    <col min="3" max="3" width="11" bestFit="1" customWidth="1"/>
    <col min="4" max="4" width="20.44140625" bestFit="1" customWidth="1"/>
    <col min="5" max="5" width="12.5546875" style="1" bestFit="1" customWidth="1"/>
    <col min="8" max="8" width="14.5546875" bestFit="1" customWidth="1"/>
    <col min="9" max="9" width="11" bestFit="1" customWidth="1"/>
    <col min="10" max="10" width="12.5546875" style="1" bestFit="1" customWidth="1"/>
    <col min="11" max="11" width="11" bestFit="1" customWidth="1"/>
  </cols>
  <sheetData>
    <row r="1" spans="1:11" x14ac:dyDescent="0.3">
      <c r="A1" t="s">
        <v>0</v>
      </c>
    </row>
    <row r="2" spans="1:11" x14ac:dyDescent="0.3">
      <c r="A2" t="s">
        <v>7</v>
      </c>
    </row>
    <row r="4" spans="1:11" x14ac:dyDescent="0.3">
      <c r="A4" t="s">
        <v>1</v>
      </c>
    </row>
    <row r="5" spans="1:11" x14ac:dyDescent="0.3">
      <c r="I5" t="s">
        <v>4</v>
      </c>
    </row>
    <row r="6" spans="1:11" x14ac:dyDescent="0.3">
      <c r="A6" t="s">
        <v>2</v>
      </c>
      <c r="B6" s="1" t="s">
        <v>3</v>
      </c>
      <c r="D6" s="6" t="s">
        <v>6</v>
      </c>
      <c r="E6" s="8" t="s">
        <v>3</v>
      </c>
      <c r="I6" s="3" t="s">
        <v>2</v>
      </c>
      <c r="J6" s="4" t="s">
        <v>3</v>
      </c>
      <c r="K6" s="3" t="s">
        <v>5</v>
      </c>
    </row>
    <row r="7" spans="1:11" x14ac:dyDescent="0.3">
      <c r="A7" s="2">
        <v>1900000723</v>
      </c>
      <c r="B7" s="1">
        <v>19492785</v>
      </c>
      <c r="C7" t="e">
        <f t="array" ref="C7">INDEX($K$7:$K$21,MATCH(A7&amp;B7,$I$7:$I$21&amp;$J$7:$J$21,0))</f>
        <v>#N/A</v>
      </c>
      <c r="D7" s="6">
        <v>4112151110</v>
      </c>
      <c r="E7" s="7">
        <v>8240000</v>
      </c>
      <c r="I7" s="3">
        <v>1500004258</v>
      </c>
      <c r="J7" s="4">
        <v>225304886</v>
      </c>
      <c r="K7" s="5">
        <v>2111000010</v>
      </c>
    </row>
    <row r="8" spans="1:11" x14ac:dyDescent="0.3">
      <c r="D8" s="6">
        <v>4231152610</v>
      </c>
      <c r="E8" s="7">
        <v>4120000</v>
      </c>
      <c r="I8" s="3">
        <v>1500008467</v>
      </c>
      <c r="J8" s="4">
        <v>219863461</v>
      </c>
      <c r="K8" s="5">
        <v>4233151600</v>
      </c>
    </row>
    <row r="9" spans="1:11" x14ac:dyDescent="0.3">
      <c r="A9">
        <v>1500004258</v>
      </c>
      <c r="B9" s="1">
        <v>225304886</v>
      </c>
      <c r="C9">
        <f t="array" ref="C9">INDEX($K$7:$K$21,MATCH(A9&amp;B9,$I$7:$I$21&amp;$J$7:$J$21,0))</f>
        <v>2111000010</v>
      </c>
      <c r="D9" s="6">
        <v>2111000010</v>
      </c>
      <c r="E9" s="8">
        <v>225304886</v>
      </c>
      <c r="I9" s="3">
        <v>1500014139</v>
      </c>
      <c r="J9" s="4">
        <v>206141387</v>
      </c>
      <c r="K9" s="5">
        <v>2111000010</v>
      </c>
    </row>
    <row r="10" spans="1:11" x14ac:dyDescent="0.3">
      <c r="A10">
        <v>1500008467</v>
      </c>
      <c r="B10" s="1">
        <v>219863461</v>
      </c>
      <c r="C10">
        <f t="array" ref="C10">INDEX($K$7:$K$21,MATCH(A10&amp;B10,$I$7:$I$21&amp;$J$7:$J$21,0))</f>
        <v>4233151600</v>
      </c>
      <c r="D10" s="6">
        <v>4233151600</v>
      </c>
      <c r="E10" s="8">
        <v>219863461</v>
      </c>
      <c r="I10" s="3">
        <v>1500019798</v>
      </c>
      <c r="J10" s="4">
        <v>235130605</v>
      </c>
      <c r="K10" s="5">
        <v>4233151600</v>
      </c>
    </row>
    <row r="11" spans="1:11" x14ac:dyDescent="0.3">
      <c r="A11">
        <v>1500014139</v>
      </c>
      <c r="B11" s="1">
        <v>206141387</v>
      </c>
      <c r="C11">
        <f t="array" ref="C11">INDEX($K$7:$K$21,MATCH(A11&amp;B11,$I$7:$I$21&amp;$J$7:$J$21,0))</f>
        <v>2111000010</v>
      </c>
      <c r="D11" s="6">
        <v>2111000010</v>
      </c>
      <c r="E11" s="8">
        <v>206141387</v>
      </c>
      <c r="I11" s="3">
        <v>1500026137</v>
      </c>
      <c r="J11" s="4">
        <v>232974243</v>
      </c>
      <c r="K11" s="5">
        <v>2111000010</v>
      </c>
    </row>
    <row r="12" spans="1:11" x14ac:dyDescent="0.3">
      <c r="A12">
        <v>1500026137</v>
      </c>
      <c r="B12" s="1">
        <v>201338198</v>
      </c>
      <c r="C12">
        <f t="array" ref="C12">INDEX($K$7:$K$21,MATCH(A12&amp;B12,$I$7:$I$21&amp;$J$7:$J$21,0))</f>
        <v>4233151600</v>
      </c>
      <c r="D12" s="6">
        <v>4233151600</v>
      </c>
      <c r="E12" s="8">
        <v>201338198</v>
      </c>
      <c r="I12" s="3">
        <v>1500026137</v>
      </c>
      <c r="J12" s="4">
        <v>241507913</v>
      </c>
      <c r="K12" s="5">
        <v>4233151600</v>
      </c>
    </row>
    <row r="13" spans="1:11" x14ac:dyDescent="0.3">
      <c r="I13" s="3">
        <v>1500026137</v>
      </c>
      <c r="J13" s="4">
        <v>201338198</v>
      </c>
      <c r="K13" s="5">
        <v>4233151600</v>
      </c>
    </row>
    <row r="14" spans="1:11" x14ac:dyDescent="0.3">
      <c r="I14" s="3">
        <v>1900000079</v>
      </c>
      <c r="J14" s="4">
        <v>1315000</v>
      </c>
      <c r="K14" s="5">
        <v>4233151600</v>
      </c>
    </row>
    <row r="15" spans="1:11" x14ac:dyDescent="0.3">
      <c r="I15" s="3">
        <v>1900000425</v>
      </c>
      <c r="J15" s="4">
        <v>5550000</v>
      </c>
      <c r="K15" s="5">
        <v>4321523010</v>
      </c>
    </row>
    <row r="16" spans="1:11" x14ac:dyDescent="0.3">
      <c r="I16" s="3">
        <v>1900000706</v>
      </c>
      <c r="J16" s="4">
        <v>1158750</v>
      </c>
      <c r="K16" s="5">
        <v>4231152610</v>
      </c>
    </row>
    <row r="17" spans="9:11" x14ac:dyDescent="0.3">
      <c r="I17" s="3">
        <v>1900000723</v>
      </c>
      <c r="J17" s="4">
        <v>8240000</v>
      </c>
      <c r="K17" s="5">
        <v>4112151110</v>
      </c>
    </row>
    <row r="18" spans="9:11" x14ac:dyDescent="0.3">
      <c r="I18" s="3">
        <v>1900000723</v>
      </c>
      <c r="J18" s="4">
        <v>4120000</v>
      </c>
      <c r="K18" s="5">
        <v>4231152610</v>
      </c>
    </row>
    <row r="19" spans="9:11" x14ac:dyDescent="0.3">
      <c r="I19" s="3">
        <v>1900000723</v>
      </c>
      <c r="J19" s="4">
        <v>15372785</v>
      </c>
      <c r="K19" s="5">
        <v>4112151113</v>
      </c>
    </row>
    <row r="20" spans="9:11" x14ac:dyDescent="0.3">
      <c r="I20" s="3">
        <v>1900001225</v>
      </c>
      <c r="J20" s="4">
        <v>9360135</v>
      </c>
      <c r="K20" s="5">
        <v>4112152110</v>
      </c>
    </row>
    <row r="21" spans="9:11" x14ac:dyDescent="0.3">
      <c r="I21" s="3">
        <v>1900001451</v>
      </c>
      <c r="J21" s="4">
        <v>1500000</v>
      </c>
      <c r="K21" s="5">
        <v>4321531510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3F77E-5098-4581-A067-D7CD60DDFE19}">
  <dimension ref="A1:T20"/>
  <sheetViews>
    <sheetView showGridLines="0" workbookViewId="0"/>
  </sheetViews>
  <sheetFormatPr defaultRowHeight="14.4" x14ac:dyDescent="0.3"/>
  <cols>
    <col min="1" max="1" width="11" bestFit="1" customWidth="1"/>
    <col min="2" max="2" width="12.21875" bestFit="1" customWidth="1"/>
    <col min="3" max="3" width="3.77734375" customWidth="1"/>
    <col min="4" max="4" width="11" bestFit="1" customWidth="1"/>
    <col min="5" max="5" width="12.21875" bestFit="1" customWidth="1"/>
    <col min="6" max="6" width="11" bestFit="1" customWidth="1"/>
    <col min="7" max="7" width="12.5546875" bestFit="1" customWidth="1"/>
    <col min="8" max="8" width="7" bestFit="1" customWidth="1"/>
    <col min="9" max="9" width="10.88671875" bestFit="1" customWidth="1"/>
    <col min="10" max="10" width="8.21875" bestFit="1" customWidth="1"/>
    <col min="11" max="11" width="10" bestFit="1" customWidth="1"/>
    <col min="13" max="13" width="4.21875" customWidth="1"/>
    <col min="14" max="14" width="8.21875" hidden="1" customWidth="1"/>
    <col min="15" max="16" width="12.5546875" bestFit="1" customWidth="1"/>
    <col min="17" max="17" width="11" bestFit="1" customWidth="1"/>
    <col min="18" max="18" width="14.6640625" bestFit="1" customWidth="1"/>
    <col min="19" max="19" width="12.88671875" bestFit="1" customWidth="1"/>
    <col min="20" max="20" width="12.44140625" bestFit="1" customWidth="1"/>
  </cols>
  <sheetData>
    <row r="1" spans="1:20" x14ac:dyDescent="0.3">
      <c r="J1" t="s">
        <v>17</v>
      </c>
    </row>
    <row r="2" spans="1:20" x14ac:dyDescent="0.3">
      <c r="J2" t="s">
        <v>18</v>
      </c>
    </row>
    <row r="3" spans="1:20" x14ac:dyDescent="0.3">
      <c r="J3" s="11" t="s">
        <v>19</v>
      </c>
    </row>
    <row r="5" spans="1:20" x14ac:dyDescent="0.3">
      <c r="A5" t="s">
        <v>2</v>
      </c>
      <c r="B5" s="9" t="s">
        <v>3</v>
      </c>
      <c r="D5" t="s">
        <v>2</v>
      </c>
      <c r="E5" s="9" t="s">
        <v>3</v>
      </c>
      <c r="F5" t="s">
        <v>5</v>
      </c>
      <c r="G5" t="s">
        <v>8</v>
      </c>
      <c r="H5" t="s">
        <v>11</v>
      </c>
      <c r="I5" t="s">
        <v>12</v>
      </c>
      <c r="J5" t="s">
        <v>10</v>
      </c>
      <c r="K5" t="s">
        <v>14</v>
      </c>
      <c r="L5" t="s">
        <v>13</v>
      </c>
      <c r="N5" s="10" t="s">
        <v>10</v>
      </c>
      <c r="O5" s="10" t="s">
        <v>2</v>
      </c>
      <c r="P5" s="10" t="s">
        <v>8</v>
      </c>
      <c r="Q5" s="10" t="s">
        <v>5</v>
      </c>
      <c r="R5" t="s">
        <v>9</v>
      </c>
      <c r="S5" t="s">
        <v>15</v>
      </c>
      <c r="T5" t="s">
        <v>16</v>
      </c>
    </row>
    <row r="6" spans="1:20" x14ac:dyDescent="0.3">
      <c r="A6">
        <v>1900000723</v>
      </c>
      <c r="B6" s="9">
        <v>19492785</v>
      </c>
      <c r="D6">
        <v>1900000723</v>
      </c>
      <c r="E6" s="9">
        <v>4120000</v>
      </c>
      <c r="F6">
        <v>4231152610</v>
      </c>
      <c r="G6">
        <f>IFERROR(VLOOKUP(D6,tDOC[],2,0),0)</f>
        <v>19492785</v>
      </c>
      <c r="H6">
        <f>IF(G6,IF(COUNTIFS(tGL[No doc],D6,tGL[Nominal],G6),1*(E6=G6),2),-1)</f>
        <v>2</v>
      </c>
      <c r="I6">
        <v>1</v>
      </c>
      <c r="J6">
        <f>IF(H6=1,1,I6)</f>
        <v>1</v>
      </c>
      <c r="K6" s="12">
        <f>IF(G6,IF(ISERROR(MATCH(D6,D$5:D5,0)),SUMIFS(tGL[Nominal],tGL[No doc],D6,tGL[status],1),0),0)</f>
        <v>19492785</v>
      </c>
      <c r="L6" s="12">
        <f t="shared" ref="L6:L20" si="0">IF(K6,G6-K6,0)</f>
        <v>0</v>
      </c>
      <c r="N6">
        <v>1</v>
      </c>
      <c r="O6">
        <v>1500004258</v>
      </c>
      <c r="P6" s="13">
        <v>225304886</v>
      </c>
      <c r="Q6">
        <v>2111000010</v>
      </c>
      <c r="R6" s="13">
        <v>225304886</v>
      </c>
      <c r="S6" s="14">
        <v>225304886</v>
      </c>
      <c r="T6" s="14">
        <v>0</v>
      </c>
    </row>
    <row r="7" spans="1:20" x14ac:dyDescent="0.3">
      <c r="A7">
        <v>1500004258</v>
      </c>
      <c r="B7" s="9">
        <v>225304886</v>
      </c>
      <c r="D7">
        <v>1900000723</v>
      </c>
      <c r="E7" s="9">
        <v>8240000</v>
      </c>
      <c r="F7">
        <v>4112151110</v>
      </c>
      <c r="G7">
        <f>IFERROR(VLOOKUP(D7,tDOC[],2,0),0)</f>
        <v>19492785</v>
      </c>
      <c r="H7">
        <f>IF(G7,IF(COUNTIFS(tGL[No doc],D7,tGL[Nominal],G7),1*(E7=G7),2),-1)</f>
        <v>2</v>
      </c>
      <c r="J7">
        <f>IF(H7=1,1,I7)</f>
        <v>0</v>
      </c>
      <c r="K7" s="12">
        <f>IF(G7,IF(ISERROR(MATCH(D7,D$5:D6,0)),SUMIFS(tGL[Nominal],tGL[No doc],D7,tGL[status],1),0),0)</f>
        <v>0</v>
      </c>
      <c r="L7" s="12">
        <f t="shared" si="0"/>
        <v>0</v>
      </c>
      <c r="O7">
        <v>1500008467</v>
      </c>
      <c r="P7" s="13">
        <v>219863461</v>
      </c>
      <c r="Q7">
        <v>4233151600</v>
      </c>
      <c r="R7" s="13">
        <v>219863461</v>
      </c>
      <c r="S7" s="14">
        <v>219863461</v>
      </c>
      <c r="T7" s="14">
        <v>0</v>
      </c>
    </row>
    <row r="8" spans="1:20" x14ac:dyDescent="0.3">
      <c r="A8">
        <v>1500008467</v>
      </c>
      <c r="B8" s="9">
        <v>219863461</v>
      </c>
      <c r="D8">
        <v>1900000723</v>
      </c>
      <c r="E8" s="9">
        <v>15372785</v>
      </c>
      <c r="F8">
        <v>4112151113</v>
      </c>
      <c r="G8">
        <f>IFERROR(VLOOKUP(D8,tDOC[],2,0),0)</f>
        <v>19492785</v>
      </c>
      <c r="H8">
        <f>IF(G8,IF(COUNTIFS(tGL[No doc],D8,tGL[Nominal],G8),1*(E8=G8),2),-1)</f>
        <v>2</v>
      </c>
      <c r="I8">
        <v>1</v>
      </c>
      <c r="J8">
        <f>IF(H8=1,1,I8)</f>
        <v>1</v>
      </c>
      <c r="K8" s="12">
        <f>IF(G8,IF(ISERROR(MATCH(D8,D$5:D7,0)),SUMIFS(tGL[Nominal],tGL[No doc],D8,tGL[status],1),0),0)</f>
        <v>0</v>
      </c>
      <c r="L8" s="12">
        <f t="shared" si="0"/>
        <v>0</v>
      </c>
      <c r="O8">
        <v>1500014139</v>
      </c>
      <c r="P8" s="13">
        <v>206141387</v>
      </c>
      <c r="Q8">
        <v>2111000010</v>
      </c>
      <c r="R8" s="13">
        <v>206141387</v>
      </c>
      <c r="S8" s="14">
        <v>206141387</v>
      </c>
      <c r="T8" s="14">
        <v>0</v>
      </c>
    </row>
    <row r="9" spans="1:20" x14ac:dyDescent="0.3">
      <c r="A9">
        <v>1500014139</v>
      </c>
      <c r="B9" s="9">
        <v>206141387</v>
      </c>
      <c r="D9">
        <v>1500004258</v>
      </c>
      <c r="E9" s="9">
        <v>225304886</v>
      </c>
      <c r="F9">
        <v>2111000010</v>
      </c>
      <c r="G9">
        <f>IFERROR(VLOOKUP(D9,tDOC[],2,0),0)</f>
        <v>225304886</v>
      </c>
      <c r="H9">
        <f>IF(G9,IF(COUNTIFS(tGL[No doc],D9,tGL[Nominal],G9),1*(E9=G9),2),-1)</f>
        <v>1</v>
      </c>
      <c r="J9">
        <f>IF(H9=1,1,I9)</f>
        <v>1</v>
      </c>
      <c r="K9" s="12">
        <f>IF(G9,IF(ISERROR(MATCH(D9,D$5:D8,0)),SUMIFS(tGL[Nominal],tGL[No doc],D9,tGL[status],1),0),0)</f>
        <v>225304886</v>
      </c>
      <c r="L9" s="12">
        <f t="shared" si="0"/>
        <v>0</v>
      </c>
      <c r="O9">
        <v>1500026137</v>
      </c>
      <c r="P9" s="13">
        <v>201338198</v>
      </c>
      <c r="Q9">
        <v>4233151600</v>
      </c>
      <c r="R9" s="13">
        <v>201338198</v>
      </c>
      <c r="S9" s="14">
        <v>201338198</v>
      </c>
      <c r="T9" s="14">
        <v>0</v>
      </c>
    </row>
    <row r="10" spans="1:20" x14ac:dyDescent="0.3">
      <c r="A10">
        <v>1500026137</v>
      </c>
      <c r="B10" s="9">
        <v>201338198</v>
      </c>
      <c r="D10">
        <v>1500008467</v>
      </c>
      <c r="E10" s="9">
        <v>219863461</v>
      </c>
      <c r="F10">
        <v>4233151600</v>
      </c>
      <c r="G10">
        <f>IFERROR(VLOOKUP(D10,tDOC[],2,0),0)</f>
        <v>219863461</v>
      </c>
      <c r="H10">
        <f>IF(G10,IF(COUNTIFS(tGL[No doc],D10,tGL[Nominal],G10),1*(E10=G10),2),-1)</f>
        <v>1</v>
      </c>
      <c r="J10">
        <f>IF(H10=1,1,I10)</f>
        <v>1</v>
      </c>
      <c r="K10" s="12">
        <f>IF(G10,IF(ISERROR(MATCH(D10,D$5:D9,0)),SUMIFS(tGL[Nominal],tGL[No doc],D10,tGL[status],1),0),0)</f>
        <v>219863461</v>
      </c>
      <c r="L10" s="12">
        <f t="shared" si="0"/>
        <v>0</v>
      </c>
      <c r="O10">
        <v>1900000723</v>
      </c>
      <c r="P10" s="13">
        <v>19492785</v>
      </c>
      <c r="Q10">
        <v>4231152610</v>
      </c>
      <c r="R10" s="13">
        <v>4120000</v>
      </c>
      <c r="S10" s="14">
        <v>19492785</v>
      </c>
      <c r="T10" s="14">
        <v>0</v>
      </c>
    </row>
    <row r="11" spans="1:20" x14ac:dyDescent="0.3">
      <c r="D11">
        <v>1500014139</v>
      </c>
      <c r="E11" s="9">
        <v>206141387</v>
      </c>
      <c r="F11">
        <v>2111000010</v>
      </c>
      <c r="G11">
        <f>IFERROR(VLOOKUP(D11,tDOC[],2,0),0)</f>
        <v>206141387</v>
      </c>
      <c r="H11">
        <f>IF(G11,IF(COUNTIFS(tGL[No doc],D11,tGL[Nominal],G11),1*(E11=G11),2),-1)</f>
        <v>1</v>
      </c>
      <c r="J11">
        <f>IF(H11=1,1,I11)</f>
        <v>1</v>
      </c>
      <c r="K11" s="12">
        <f>IF(G11,IF(ISERROR(MATCH(D11,D$5:D10,0)),SUMIFS(tGL[Nominal],tGL[No doc],D11,tGL[status],1),0),0)</f>
        <v>206141387</v>
      </c>
      <c r="L11" s="12">
        <f t="shared" si="0"/>
        <v>0</v>
      </c>
      <c r="Q11">
        <v>4112151113</v>
      </c>
      <c r="R11" s="13">
        <v>15372785</v>
      </c>
      <c r="S11" s="14">
        <v>0</v>
      </c>
      <c r="T11" s="14">
        <v>0</v>
      </c>
    </row>
    <row r="12" spans="1:20" x14ac:dyDescent="0.3">
      <c r="D12">
        <v>1500026137</v>
      </c>
      <c r="E12" s="9">
        <v>201338198</v>
      </c>
      <c r="F12">
        <v>4233151600</v>
      </c>
      <c r="G12">
        <f>IFERROR(VLOOKUP(D12,tDOC[],2,0),0)</f>
        <v>201338198</v>
      </c>
      <c r="H12">
        <f>IF(G12,IF(COUNTIFS(tGL[No doc],D12,tGL[Nominal],G12),1*(E12=G12),2),-1)</f>
        <v>1</v>
      </c>
      <c r="J12">
        <f>IF(H12=1,1,I12)</f>
        <v>1</v>
      </c>
      <c r="K12" s="12">
        <f>IF(G12,IF(ISERROR(MATCH(D12,D$5:D11,0)),SUMIFS(tGL[Nominal],tGL[No doc],D12,tGL[status],1),0),0)</f>
        <v>201338198</v>
      </c>
      <c r="L12" s="12">
        <f t="shared" si="0"/>
        <v>0</v>
      </c>
    </row>
    <row r="13" spans="1:20" x14ac:dyDescent="0.3">
      <c r="D13">
        <v>1500026137</v>
      </c>
      <c r="E13" s="9">
        <v>232974243</v>
      </c>
      <c r="F13">
        <v>2111000010</v>
      </c>
      <c r="G13">
        <f>IFERROR(VLOOKUP(D13,tDOC[],2,0),0)</f>
        <v>201338198</v>
      </c>
      <c r="H13">
        <f>IF(G13,IF(COUNTIFS(tGL[No doc],D13,tGL[Nominal],G13),1*(E13=G13),2),-1)</f>
        <v>0</v>
      </c>
      <c r="J13">
        <f>IF(H13=1,1,I13)</f>
        <v>0</v>
      </c>
      <c r="K13" s="12">
        <f>IF(G13,IF(ISERROR(MATCH(D13,D$5:D12,0)),SUMIFS(tGL[Nominal],tGL[No doc],D13,tGL[status],1),0),0)</f>
        <v>0</v>
      </c>
      <c r="L13" s="12">
        <f t="shared" si="0"/>
        <v>0</v>
      </c>
    </row>
    <row r="14" spans="1:20" x14ac:dyDescent="0.3">
      <c r="D14">
        <v>1500026137</v>
      </c>
      <c r="E14" s="9">
        <v>241507913</v>
      </c>
      <c r="F14">
        <v>4233151600</v>
      </c>
      <c r="G14">
        <f>IFERROR(VLOOKUP(D14,tDOC[],2,0),0)</f>
        <v>201338198</v>
      </c>
      <c r="H14">
        <f>IF(G14,IF(COUNTIFS(tGL[No doc],D14,tGL[Nominal],G14),1*(E14=G14),2),-1)</f>
        <v>0</v>
      </c>
      <c r="J14">
        <f>IF(H14=1,1,I14)</f>
        <v>0</v>
      </c>
      <c r="K14" s="12">
        <f>IF(G14,IF(ISERROR(MATCH(D14,D$5:D13,0)),SUMIFS(tGL[Nominal],tGL[No doc],D14,tGL[status],1),0),0)</f>
        <v>0</v>
      </c>
      <c r="L14" s="12">
        <f t="shared" si="0"/>
        <v>0</v>
      </c>
    </row>
    <row r="15" spans="1:20" x14ac:dyDescent="0.3">
      <c r="D15">
        <v>1500019798</v>
      </c>
      <c r="E15" s="9">
        <v>235130605</v>
      </c>
      <c r="F15">
        <v>4233151600</v>
      </c>
      <c r="G15">
        <f>IFERROR(VLOOKUP(D15,tDOC[],2,0),0)</f>
        <v>0</v>
      </c>
      <c r="H15">
        <f>IF(G15,IF(COUNTIFS(tGL[No doc],D15,tGL[Nominal],G15),1*(E15=G15),2),-1)</f>
        <v>-1</v>
      </c>
      <c r="J15">
        <f>IF(H15=1,1,I15)</f>
        <v>0</v>
      </c>
      <c r="K15" s="12">
        <f>IF(G15,IF(ISERROR(MATCH(D15,D$5:D14,0)),SUMIFS(tGL[Nominal],tGL[No doc],D15,tGL[status],1),0),0)</f>
        <v>0</v>
      </c>
      <c r="L15" s="12">
        <f t="shared" si="0"/>
        <v>0</v>
      </c>
    </row>
    <row r="16" spans="1:20" x14ac:dyDescent="0.3">
      <c r="D16">
        <v>1900000079</v>
      </c>
      <c r="E16" s="9">
        <v>1315000</v>
      </c>
      <c r="F16">
        <v>4233151600</v>
      </c>
      <c r="G16">
        <f>IFERROR(VLOOKUP(D16,tDOC[],2,0),0)</f>
        <v>0</v>
      </c>
      <c r="H16">
        <f>IF(G16,IF(COUNTIFS(tGL[No doc],D16,tGL[Nominal],G16),1*(E16=G16),2),-1)</f>
        <v>-1</v>
      </c>
      <c r="J16">
        <f>IF(H16=1,1,I16)</f>
        <v>0</v>
      </c>
      <c r="K16" s="12">
        <f>IF(G16,IF(ISERROR(MATCH(D16,D$5:D15,0)),SUMIFS(tGL[Nominal],tGL[No doc],D16,tGL[status],1),0),0)</f>
        <v>0</v>
      </c>
      <c r="L16" s="12">
        <f t="shared" si="0"/>
        <v>0</v>
      </c>
    </row>
    <row r="17" spans="4:12" x14ac:dyDescent="0.3">
      <c r="D17">
        <v>1900000425</v>
      </c>
      <c r="E17" s="9">
        <v>5550000</v>
      </c>
      <c r="F17">
        <v>4321523010</v>
      </c>
      <c r="G17">
        <f>IFERROR(VLOOKUP(D17,tDOC[],2,0),0)</f>
        <v>0</v>
      </c>
      <c r="H17">
        <f>IF(G17,IF(COUNTIFS(tGL[No doc],D17,tGL[Nominal],G17),1*(E17=G17),2),-1)</f>
        <v>-1</v>
      </c>
      <c r="J17">
        <f>IF(H17=1,1,I17)</f>
        <v>0</v>
      </c>
      <c r="K17" s="12">
        <f>IF(G17,IF(ISERROR(MATCH(D17,D$5:D16,0)),SUMIFS(tGL[Nominal],tGL[No doc],D17,tGL[status],1),0),0)</f>
        <v>0</v>
      </c>
      <c r="L17" s="12">
        <f t="shared" si="0"/>
        <v>0</v>
      </c>
    </row>
    <row r="18" spans="4:12" x14ac:dyDescent="0.3">
      <c r="D18">
        <v>1900000706</v>
      </c>
      <c r="E18" s="9">
        <v>1158750</v>
      </c>
      <c r="F18">
        <v>4231152610</v>
      </c>
      <c r="G18">
        <f>IFERROR(VLOOKUP(D18,tDOC[],2,0),0)</f>
        <v>0</v>
      </c>
      <c r="H18">
        <f>IF(G18,IF(COUNTIFS(tGL[No doc],D18,tGL[Nominal],G18),1*(E18=G18),2),-1)</f>
        <v>-1</v>
      </c>
      <c r="J18">
        <f>IF(H18=1,1,I18)</f>
        <v>0</v>
      </c>
      <c r="K18" s="12">
        <f>IF(G18,IF(ISERROR(MATCH(D18,D$5:D17,0)),SUMIFS(tGL[Nominal],tGL[No doc],D18,tGL[status],1),0),0)</f>
        <v>0</v>
      </c>
      <c r="L18" s="12">
        <f t="shared" si="0"/>
        <v>0</v>
      </c>
    </row>
    <row r="19" spans="4:12" x14ac:dyDescent="0.3">
      <c r="D19">
        <v>1900001225</v>
      </c>
      <c r="E19" s="9">
        <v>9360135</v>
      </c>
      <c r="F19">
        <v>4112152110</v>
      </c>
      <c r="G19">
        <f>IFERROR(VLOOKUP(D19,tDOC[],2,0),0)</f>
        <v>0</v>
      </c>
      <c r="H19">
        <f>IF(G19,IF(COUNTIFS(tGL[No doc],D19,tGL[Nominal],G19),1*(E19=G19),2),-1)</f>
        <v>-1</v>
      </c>
      <c r="J19">
        <f>IF(H19=1,1,I19)</f>
        <v>0</v>
      </c>
      <c r="K19" s="12">
        <f>IF(G19,IF(ISERROR(MATCH(D19,D$5:D18,0)),SUMIFS(tGL[Nominal],tGL[No doc],D19,tGL[status],1),0),0)</f>
        <v>0</v>
      </c>
      <c r="L19" s="12">
        <f t="shared" si="0"/>
        <v>0</v>
      </c>
    </row>
    <row r="20" spans="4:12" x14ac:dyDescent="0.3">
      <c r="D20">
        <v>1900001451</v>
      </c>
      <c r="E20" s="9">
        <v>1500000</v>
      </c>
      <c r="F20">
        <v>4321531510</v>
      </c>
      <c r="G20">
        <f>IFERROR(VLOOKUP(D20,tDOC[],2,0),0)</f>
        <v>0</v>
      </c>
      <c r="H20">
        <f>IF(G20,IF(COUNTIFS(tGL[No doc],D20,tGL[Nominal],G20),1*(E20=G20),2),-1)</f>
        <v>-1</v>
      </c>
      <c r="J20">
        <f>IF(H20=1,1,I20)</f>
        <v>0</v>
      </c>
      <c r="K20" s="12">
        <f>IF(G20,IF(ISERROR(MATCH(D20,D$5:D19,0)),SUMIFS(tGL[Nominal],tGL[No doc],D20,tGL[status],1),0),0)</f>
        <v>0</v>
      </c>
      <c r="L20" s="12">
        <f t="shared" si="0"/>
        <v>0</v>
      </c>
    </row>
  </sheetData>
  <pageMargins left="0.7" right="0.7" top="0.75" bottom="0.75" header="0.3" footer="0.3"/>
  <pageSetup orientation="portrait" horizontalDpi="4294967293" verticalDpi="0" r:id="rId2"/>
  <legacyDrawing r:id="rId3"/>
  <tableParts count="2"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begini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KCCT 2</dc:creator>
  <cp:lastModifiedBy>Kid</cp:lastModifiedBy>
  <dcterms:created xsi:type="dcterms:W3CDTF">2018-10-12T08:30:12Z</dcterms:created>
  <dcterms:modified xsi:type="dcterms:W3CDTF">2018-10-13T16:48:49Z</dcterms:modified>
</cp:coreProperties>
</file>