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 defaultThemeVersion="124226"/>
  <bookViews>
    <workbookView xWindow="240" yWindow="315" windowWidth="20115" windowHeight="7755" activeTab="3"/>
  </bookViews>
  <sheets>
    <sheet name="plan" sheetId="1" r:id="rId1"/>
    <sheet name="data_base" sheetId="3" state="hidden" r:id="rId2"/>
    <sheet name="Calendar" sheetId="4" state="hidden" r:id="rId3"/>
    <sheet name="Sheet1" sheetId="5" r:id="rId4"/>
  </sheets>
  <definedNames>
    <definedName name="dane">plan!$A$6:$BQ$18</definedName>
    <definedName name="dzien_tygodnia">data_base!$A$2:$B$9</definedName>
  </definedNames>
  <calcPr calcId="144525"/>
</workbook>
</file>

<file path=xl/calcChain.xml><?xml version="1.0" encoding="utf-8"?>
<calcChain xmlns="http://schemas.openxmlformats.org/spreadsheetml/2006/main">
  <c r="H33" i="5" l="1"/>
  <c r="C33" i="5"/>
  <c r="H28" i="5"/>
  <c r="C28" i="5"/>
  <c r="H24" i="5"/>
  <c r="C24" i="5"/>
  <c r="H18" i="5"/>
  <c r="F17" i="5"/>
  <c r="H17" i="5" s="1"/>
  <c r="H12" i="5"/>
  <c r="C12" i="5"/>
  <c r="F12" i="5" s="1"/>
  <c r="H7" i="5"/>
  <c r="C7" i="5"/>
  <c r="F7" i="5" s="1"/>
  <c r="L6" i="1"/>
  <c r="O6" i="1" s="1"/>
  <c r="O5" i="1" s="1"/>
  <c r="B3" i="4"/>
  <c r="C3" i="4" s="1"/>
  <c r="B4" i="4" s="1"/>
  <c r="C4" i="4" s="1"/>
  <c r="B5" i="4" s="1"/>
  <c r="C5" i="4" s="1"/>
  <c r="B6" i="4" s="1"/>
  <c r="C6" i="4" s="1"/>
  <c r="B7" i="4" s="1"/>
  <c r="C7" i="4" s="1"/>
  <c r="B8" i="4" s="1"/>
  <c r="C8" i="4" s="1"/>
  <c r="B9" i="4" s="1"/>
  <c r="C9" i="4" s="1"/>
  <c r="B10" i="4" s="1"/>
  <c r="C10" i="4" s="1"/>
  <c r="B11" i="4" s="1"/>
  <c r="C11" i="4" s="1"/>
  <c r="B12" i="4" s="1"/>
  <c r="C12" i="4" s="1"/>
  <c r="B13" i="4" s="1"/>
  <c r="C13" i="4" s="1"/>
  <c r="B14" i="4" s="1"/>
  <c r="C14" i="4" s="1"/>
  <c r="B15" i="4" s="1"/>
  <c r="C15" i="4" s="1"/>
  <c r="B16" i="4" s="1"/>
  <c r="C16" i="4" s="1"/>
  <c r="B17" i="4" s="1"/>
  <c r="C17" i="4" s="1"/>
  <c r="B18" i="4" s="1"/>
  <c r="C18" i="4" s="1"/>
  <c r="B19" i="4" s="1"/>
  <c r="C19" i="4" s="1"/>
  <c r="B20" i="4" s="1"/>
  <c r="C20" i="4" s="1"/>
  <c r="B21" i="4" s="1"/>
  <c r="C21" i="4" s="1"/>
  <c r="B22" i="4" s="1"/>
  <c r="C22" i="4" s="1"/>
  <c r="B23" i="4" s="1"/>
  <c r="C23" i="4" s="1"/>
  <c r="B24" i="4" s="1"/>
  <c r="C24" i="4" s="1"/>
  <c r="B25" i="4" s="1"/>
  <c r="C25" i="4" s="1"/>
  <c r="B26" i="4" s="1"/>
  <c r="C26" i="4" s="1"/>
  <c r="B27" i="4" s="1"/>
  <c r="C27" i="4" s="1"/>
  <c r="B28" i="4" s="1"/>
  <c r="C28" i="4" s="1"/>
  <c r="B29" i="4" s="1"/>
  <c r="C29" i="4" s="1"/>
  <c r="B30" i="4" s="1"/>
  <c r="C30" i="4" s="1"/>
  <c r="B31" i="4" s="1"/>
  <c r="C31" i="4" s="1"/>
  <c r="B32" i="4" s="1"/>
  <c r="C32" i="4" s="1"/>
  <c r="B33" i="4" s="1"/>
  <c r="C33" i="4" s="1"/>
  <c r="B34" i="4" s="1"/>
  <c r="C34" i="4" s="1"/>
  <c r="B35" i="4" s="1"/>
  <c r="C35" i="4" s="1"/>
  <c r="B36" i="4" s="1"/>
  <c r="C36" i="4" s="1"/>
  <c r="B37" i="4" s="1"/>
  <c r="C37" i="4" s="1"/>
  <c r="B38" i="4" s="1"/>
  <c r="C38" i="4" s="1"/>
  <c r="B39" i="4" s="1"/>
  <c r="C39" i="4" s="1"/>
  <c r="B40" i="4" s="1"/>
  <c r="C40" i="4" s="1"/>
  <c r="B41" i="4" s="1"/>
  <c r="C41" i="4" s="1"/>
  <c r="B42" i="4" s="1"/>
  <c r="C42" i="4" s="1"/>
  <c r="B43" i="4" s="1"/>
  <c r="C43" i="4" s="1"/>
  <c r="B44" i="4" s="1"/>
  <c r="C44" i="4" s="1"/>
  <c r="B45" i="4" s="1"/>
  <c r="C45" i="4" s="1"/>
  <c r="B46" i="4" s="1"/>
  <c r="C46" i="4" s="1"/>
  <c r="B47" i="4" s="1"/>
  <c r="C47" i="4" s="1"/>
  <c r="B48" i="4" s="1"/>
  <c r="C48" i="4" s="1"/>
  <c r="B49" i="4" s="1"/>
  <c r="C49" i="4" s="1"/>
  <c r="B50" i="4" s="1"/>
  <c r="C50" i="4" s="1"/>
  <c r="B51" i="4" s="1"/>
  <c r="C51" i="4" s="1"/>
  <c r="B52" i="4" s="1"/>
  <c r="C52" i="4" s="1"/>
  <c r="B53" i="4" s="1"/>
  <c r="C53" i="4" s="1"/>
  <c r="B54" i="4" s="1"/>
  <c r="C54" i="4" s="1"/>
  <c r="B55" i="4" s="1"/>
  <c r="C55" i="4" s="1"/>
  <c r="B56" i="4" s="1"/>
  <c r="C56" i="4" s="1"/>
  <c r="B57" i="4" s="1"/>
  <c r="C57" i="4" s="1"/>
  <c r="B58" i="4" s="1"/>
  <c r="C58" i="4" s="1"/>
  <c r="B59" i="4" s="1"/>
  <c r="C59" i="4" s="1"/>
  <c r="B60" i="4" s="1"/>
  <c r="C60" i="4" s="1"/>
  <c r="B61" i="4" s="1"/>
  <c r="C61" i="4" s="1"/>
  <c r="B62" i="4" s="1"/>
  <c r="C62" i="4" s="1"/>
  <c r="B63" i="4" s="1"/>
  <c r="C63" i="4" s="1"/>
  <c r="B64" i="4" s="1"/>
  <c r="C64" i="4" s="1"/>
  <c r="B65" i="4" s="1"/>
  <c r="C65" i="4" s="1"/>
  <c r="B66" i="4" s="1"/>
  <c r="C66" i="4" s="1"/>
  <c r="B67" i="4" s="1"/>
  <c r="C67" i="4" s="1"/>
  <c r="B68" i="4" s="1"/>
  <c r="C68" i="4" s="1"/>
  <c r="B69" i="4" s="1"/>
  <c r="C69" i="4" s="1"/>
  <c r="B70" i="4" s="1"/>
  <c r="C70" i="4" s="1"/>
  <c r="B71" i="4" s="1"/>
  <c r="C71" i="4" s="1"/>
  <c r="B72" i="4" s="1"/>
  <c r="C72" i="4" s="1"/>
  <c r="B73" i="4" s="1"/>
  <c r="C73" i="4" s="1"/>
  <c r="B74" i="4" s="1"/>
  <c r="C74" i="4" s="1"/>
  <c r="B75" i="4" s="1"/>
  <c r="C75" i="4" s="1"/>
  <c r="B76" i="4" s="1"/>
  <c r="C76" i="4" s="1"/>
  <c r="B77" i="4" s="1"/>
  <c r="C77" i="4" s="1"/>
  <c r="B78" i="4" s="1"/>
  <c r="C78" i="4" s="1"/>
  <c r="B79" i="4" s="1"/>
  <c r="C79" i="4" s="1"/>
  <c r="B80" i="4" s="1"/>
  <c r="C80" i="4" s="1"/>
  <c r="B81" i="4" s="1"/>
  <c r="C81" i="4" s="1"/>
  <c r="B82" i="4" s="1"/>
  <c r="C82" i="4" s="1"/>
  <c r="B83" i="4" s="1"/>
  <c r="C83" i="4" s="1"/>
  <c r="B84" i="4" s="1"/>
  <c r="C84" i="4" s="1"/>
  <c r="B85" i="4" s="1"/>
  <c r="C85" i="4" s="1"/>
  <c r="B86" i="4" s="1"/>
  <c r="C86" i="4" s="1"/>
  <c r="B87" i="4" s="1"/>
  <c r="C87" i="4" s="1"/>
  <c r="B88" i="4" s="1"/>
  <c r="C88" i="4" s="1"/>
  <c r="B89" i="4" s="1"/>
  <c r="C89" i="4" s="1"/>
  <c r="B90" i="4" s="1"/>
  <c r="C90" i="4" s="1"/>
  <c r="B91" i="4" s="1"/>
  <c r="C91" i="4" s="1"/>
  <c r="B92" i="4" s="1"/>
  <c r="C92" i="4" s="1"/>
  <c r="B93" i="4" s="1"/>
  <c r="C93" i="4" s="1"/>
  <c r="B94" i="4" s="1"/>
  <c r="C94" i="4" s="1"/>
  <c r="B95" i="4" s="1"/>
  <c r="C95" i="4" s="1"/>
  <c r="B96" i="4" s="1"/>
  <c r="C96" i="4" s="1"/>
  <c r="B97" i="4" s="1"/>
  <c r="C97" i="4" s="1"/>
  <c r="B98" i="4" s="1"/>
  <c r="C98" i="4" s="1"/>
  <c r="B99" i="4" s="1"/>
  <c r="C99" i="4" s="1"/>
  <c r="B100" i="4" s="1"/>
  <c r="C100" i="4" s="1"/>
  <c r="I8" i="1"/>
  <c r="L5" i="1" l="1"/>
  <c r="R6" i="1"/>
  <c r="I14" i="1"/>
  <c r="U6" i="1" l="1"/>
  <c r="R5" i="1"/>
  <c r="J8" i="1"/>
  <c r="I9" i="1" s="1"/>
  <c r="B23" i="1" s="1"/>
  <c r="B28" i="1"/>
  <c r="B29" i="1"/>
  <c r="N26" i="1"/>
  <c r="B27" i="1"/>
  <c r="U5" i="1" l="1"/>
  <c r="X6" i="1"/>
  <c r="J9" i="1"/>
  <c r="I10" i="1" s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L27" i="1"/>
  <c r="M26" i="1"/>
  <c r="O26" i="1"/>
  <c r="P26" i="1"/>
  <c r="X5" i="1" l="1"/>
  <c r="AA6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G14" i="1"/>
  <c r="H14" i="1" s="1"/>
  <c r="H15" i="1"/>
  <c r="G16" i="1"/>
  <c r="H16" i="1" s="1"/>
  <c r="G17" i="1"/>
  <c r="H17" i="1" s="1"/>
  <c r="G18" i="1"/>
  <c r="H18" i="1" s="1"/>
  <c r="AD6" i="1" l="1"/>
  <c r="AA5" i="1"/>
  <c r="AG6" i="1" l="1"/>
  <c r="AD5" i="1"/>
  <c r="AG5" i="1" l="1"/>
  <c r="AJ6" i="1"/>
  <c r="AJ5" i="1" l="1"/>
  <c r="AM6" i="1"/>
  <c r="AJ7" i="1"/>
  <c r="AM5" i="1" l="1"/>
  <c r="AP6" i="1"/>
  <c r="AK7" i="1"/>
  <c r="AJ8" i="1" s="1"/>
  <c r="AJ9" i="1" l="1"/>
  <c r="AP5" i="1"/>
  <c r="AS6" i="1"/>
  <c r="AL7" i="1"/>
  <c r="AM7" i="1" l="1"/>
  <c r="AL9" i="1" s="1"/>
  <c r="AK9" i="1"/>
  <c r="AS5" i="1"/>
  <c r="AV6" i="1"/>
  <c r="AK8" i="1"/>
  <c r="AL8" i="1" l="1"/>
  <c r="AV5" i="1"/>
  <c r="AY6" i="1"/>
  <c r="AN7" i="1"/>
  <c r="AM9" i="1" s="1"/>
  <c r="BB6" i="1" l="1"/>
  <c r="AY5" i="1"/>
  <c r="AM8" i="1"/>
  <c r="AO7" i="1"/>
  <c r="AP7" i="1" l="1"/>
  <c r="AQ7" i="1" s="1"/>
  <c r="BE6" i="1"/>
  <c r="BE5" i="1" s="1"/>
  <c r="BB5" i="1"/>
  <c r="AN8" i="1"/>
  <c r="AN9" i="1"/>
  <c r="AR7" i="1"/>
  <c r="AP9" i="1"/>
  <c r="AP8" i="1" l="1"/>
  <c r="AO9" i="1"/>
  <c r="AO8" i="1"/>
  <c r="AQ8" i="1"/>
  <c r="AS7" i="1"/>
  <c r="AQ9" i="1"/>
  <c r="AR8" i="1" l="1"/>
  <c r="AT7" i="1"/>
  <c r="AS9" i="1" s="1"/>
  <c r="AR9" i="1"/>
  <c r="AS8" i="1" l="1"/>
  <c r="AU7" i="1"/>
  <c r="AT8" i="1" s="1"/>
  <c r="AT9" i="1" l="1"/>
  <c r="AV7" i="1"/>
  <c r="AU8" i="1" s="1"/>
  <c r="AW7" i="1" l="1"/>
  <c r="AV9" i="1"/>
  <c r="AU9" i="1"/>
  <c r="AV8" i="1" l="1"/>
  <c r="AX7" i="1"/>
  <c r="AW8" i="1" l="1"/>
  <c r="AY7" i="1"/>
  <c r="AW9" i="1"/>
  <c r="AZ7" i="1" l="1"/>
  <c r="AX8" i="1"/>
  <c r="AX9" i="1"/>
  <c r="BA7" i="1" l="1"/>
  <c r="AZ9" i="1" s="1"/>
  <c r="AZ8" i="1"/>
  <c r="AY8" i="1"/>
  <c r="AY9" i="1"/>
  <c r="BB7" i="1" l="1"/>
  <c r="BA8" i="1"/>
  <c r="BA9" i="1" l="1"/>
  <c r="BC7" i="1"/>
  <c r="BD7" i="1" l="1"/>
  <c r="BC8" i="1" s="1"/>
  <c r="BB8" i="1"/>
  <c r="BB9" i="1"/>
  <c r="BC9" i="1" l="1"/>
  <c r="BE7" i="1"/>
  <c r="BD9" i="1" s="1"/>
  <c r="BH3" i="1"/>
  <c r="AD3" i="1"/>
  <c r="AE3" i="1"/>
  <c r="AF3" i="1"/>
  <c r="AG3" i="1"/>
  <c r="AH3" i="1"/>
  <c r="AI3" i="1"/>
  <c r="X3" i="1"/>
  <c r="Y3" i="1"/>
  <c r="Z3" i="1"/>
  <c r="AA3" i="1"/>
  <c r="AB3" i="1"/>
  <c r="AC3" i="1"/>
  <c r="U3" i="1"/>
  <c r="V3" i="1"/>
  <c r="W3" i="1"/>
  <c r="T3" i="1"/>
  <c r="N3" i="1"/>
  <c r="O3" i="1"/>
  <c r="P3" i="1"/>
  <c r="Q3" i="1"/>
  <c r="R3" i="1"/>
  <c r="S3" i="1"/>
  <c r="M3" i="1"/>
  <c r="L7" i="1"/>
  <c r="G9" i="1"/>
  <c r="H9" i="1" s="1"/>
  <c r="G10" i="1"/>
  <c r="H10" i="1" s="1"/>
  <c r="G11" i="1"/>
  <c r="H11" i="1" s="1"/>
  <c r="G12" i="1"/>
  <c r="H12" i="1" s="1"/>
  <c r="G13" i="1"/>
  <c r="H13" i="1" s="1"/>
  <c r="G8" i="1"/>
  <c r="H8" i="1" s="1"/>
  <c r="M7" i="1" l="1"/>
  <c r="BD8" i="1"/>
  <c r="BF7" i="1"/>
  <c r="BE8" i="1" s="1"/>
  <c r="L8" i="1"/>
  <c r="L9" i="1"/>
  <c r="N7" i="1"/>
  <c r="J10" i="1"/>
  <c r="I11" i="1" s="1"/>
  <c r="BE9" i="1" l="1"/>
  <c r="BG7" i="1"/>
  <c r="BF10" i="1" s="1"/>
  <c r="M8" i="1"/>
  <c r="M9" i="1"/>
  <c r="AL10" i="1"/>
  <c r="AP10" i="1"/>
  <c r="AT10" i="1"/>
  <c r="AX10" i="1"/>
  <c r="BB10" i="1"/>
  <c r="AJ10" i="1"/>
  <c r="AN10" i="1"/>
  <c r="AR10" i="1"/>
  <c r="AV10" i="1"/>
  <c r="AZ10" i="1"/>
  <c r="BD10" i="1"/>
  <c r="AO10" i="1"/>
  <c r="AW10" i="1"/>
  <c r="BE10" i="1"/>
  <c r="L10" i="1"/>
  <c r="AK10" i="1"/>
  <c r="AS10" i="1"/>
  <c r="BA10" i="1"/>
  <c r="AU10" i="1"/>
  <c r="AY10" i="1"/>
  <c r="AM10" i="1"/>
  <c r="BC10" i="1"/>
  <c r="AQ10" i="1"/>
  <c r="M10" i="1"/>
  <c r="J11" i="1"/>
  <c r="I12" i="1" s="1"/>
  <c r="O7" i="1"/>
  <c r="N8" i="1" s="1"/>
  <c r="BF8" i="1" l="1"/>
  <c r="BF9" i="1"/>
  <c r="N9" i="1"/>
  <c r="N10" i="1"/>
  <c r="AM11" i="1"/>
  <c r="AQ11" i="1"/>
  <c r="AU11" i="1"/>
  <c r="AY11" i="1"/>
  <c r="BC11" i="1"/>
  <c r="AK11" i="1"/>
  <c r="AO11" i="1"/>
  <c r="AS11" i="1"/>
  <c r="AW11" i="1"/>
  <c r="BA11" i="1"/>
  <c r="BE11" i="1"/>
  <c r="AL11" i="1"/>
  <c r="AT11" i="1"/>
  <c r="BB11" i="1"/>
  <c r="AP11" i="1"/>
  <c r="AX11" i="1"/>
  <c r="BF11" i="1"/>
  <c r="M11" i="1"/>
  <c r="AJ11" i="1"/>
  <c r="AZ11" i="1"/>
  <c r="AN11" i="1"/>
  <c r="BD11" i="1"/>
  <c r="L11" i="1"/>
  <c r="AR11" i="1"/>
  <c r="N11" i="1"/>
  <c r="AV11" i="1"/>
  <c r="J12" i="1"/>
  <c r="I13" i="1" s="1"/>
  <c r="P7" i="1"/>
  <c r="O10" i="1" l="1"/>
  <c r="O11" i="1"/>
  <c r="O9" i="1"/>
  <c r="O8" i="1"/>
  <c r="AJ12" i="1"/>
  <c r="AN12" i="1"/>
  <c r="AR12" i="1"/>
  <c r="AV12" i="1"/>
  <c r="AZ12" i="1"/>
  <c r="BD12" i="1"/>
  <c r="AL12" i="1"/>
  <c r="AP12" i="1"/>
  <c r="AT12" i="1"/>
  <c r="AX12" i="1"/>
  <c r="BB12" i="1"/>
  <c r="BF12" i="1"/>
  <c r="AQ12" i="1"/>
  <c r="AY12" i="1"/>
  <c r="N12" i="1"/>
  <c r="AM12" i="1"/>
  <c r="AU12" i="1"/>
  <c r="BC12" i="1"/>
  <c r="L12" i="1"/>
  <c r="AO12" i="1"/>
  <c r="BE12" i="1"/>
  <c r="M12" i="1"/>
  <c r="AS12" i="1"/>
  <c r="O12" i="1"/>
  <c r="BA12" i="1"/>
  <c r="AW12" i="1"/>
  <c r="AK12" i="1"/>
  <c r="J13" i="1"/>
  <c r="Q7" i="1"/>
  <c r="P10" i="1" s="1"/>
  <c r="L25" i="1"/>
  <c r="P12" i="1" l="1"/>
  <c r="P9" i="1"/>
  <c r="P11" i="1"/>
  <c r="P8" i="1"/>
  <c r="AK13" i="1"/>
  <c r="AO13" i="1"/>
  <c r="AS13" i="1"/>
  <c r="AW13" i="1"/>
  <c r="BA13" i="1"/>
  <c r="BE13" i="1"/>
  <c r="AM13" i="1"/>
  <c r="AQ13" i="1"/>
  <c r="AU13" i="1"/>
  <c r="AY13" i="1"/>
  <c r="BC13" i="1"/>
  <c r="AN13" i="1"/>
  <c r="AV13" i="1"/>
  <c r="BD13" i="1"/>
  <c r="M13" i="1"/>
  <c r="AJ13" i="1"/>
  <c r="AR13" i="1"/>
  <c r="AZ13" i="1"/>
  <c r="O13" i="1"/>
  <c r="AT13" i="1"/>
  <c r="P13" i="1"/>
  <c r="AX13" i="1"/>
  <c r="AP13" i="1"/>
  <c r="AL13" i="1"/>
  <c r="BB13" i="1"/>
  <c r="L13" i="1"/>
  <c r="BF13" i="1"/>
  <c r="N13" i="1"/>
  <c r="J14" i="1"/>
  <c r="I15" i="1" s="1"/>
  <c r="R7" i="1"/>
  <c r="Q11" i="1" s="1"/>
  <c r="Q8" i="1" l="1"/>
  <c r="Q13" i="1"/>
  <c r="Q12" i="1"/>
  <c r="Q10" i="1"/>
  <c r="Q9" i="1"/>
  <c r="AL14" i="1"/>
  <c r="AP14" i="1"/>
  <c r="AT14" i="1"/>
  <c r="AX14" i="1"/>
  <c r="BB14" i="1"/>
  <c r="BF14" i="1"/>
  <c r="AJ14" i="1"/>
  <c r="AN14" i="1"/>
  <c r="AR14" i="1"/>
  <c r="AV14" i="1"/>
  <c r="AZ14" i="1"/>
  <c r="BD14" i="1"/>
  <c r="AK14" i="1"/>
  <c r="AS14" i="1"/>
  <c r="BA14" i="1"/>
  <c r="L14" i="1"/>
  <c r="P14" i="1"/>
  <c r="Q14" i="1"/>
  <c r="AO14" i="1"/>
  <c r="AW14" i="1"/>
  <c r="BE14" i="1"/>
  <c r="AY14" i="1"/>
  <c r="AM14" i="1"/>
  <c r="BC14" i="1"/>
  <c r="M14" i="1"/>
  <c r="O14" i="1"/>
  <c r="AQ14" i="1"/>
  <c r="N14" i="1"/>
  <c r="AU14" i="1"/>
  <c r="J15" i="1"/>
  <c r="I16" i="1" s="1"/>
  <c r="S7" i="1"/>
  <c r="R9" i="1" s="1"/>
  <c r="R11" i="1" l="1"/>
  <c r="R12" i="1"/>
  <c r="R13" i="1"/>
  <c r="R14" i="1"/>
  <c r="R8" i="1"/>
  <c r="R10" i="1"/>
  <c r="AM15" i="1"/>
  <c r="AQ15" i="1"/>
  <c r="AU15" i="1"/>
  <c r="AY15" i="1"/>
  <c r="BC15" i="1"/>
  <c r="Q15" i="1"/>
  <c r="AK15" i="1"/>
  <c r="AO15" i="1"/>
  <c r="AS15" i="1"/>
  <c r="AW15" i="1"/>
  <c r="BA15" i="1"/>
  <c r="BE15" i="1"/>
  <c r="R15" i="1"/>
  <c r="AP15" i="1"/>
  <c r="AX15" i="1"/>
  <c r="BF15" i="1"/>
  <c r="O15" i="1"/>
  <c r="AL15" i="1"/>
  <c r="AT15" i="1"/>
  <c r="BB15" i="1"/>
  <c r="AN15" i="1"/>
  <c r="BD15" i="1"/>
  <c r="L15" i="1"/>
  <c r="AR15" i="1"/>
  <c r="M15" i="1"/>
  <c r="AZ15" i="1"/>
  <c r="AV15" i="1"/>
  <c r="N15" i="1"/>
  <c r="AJ15" i="1"/>
  <c r="P15" i="1"/>
  <c r="J16" i="1"/>
  <c r="I17" i="1" s="1"/>
  <c r="T7" i="1"/>
  <c r="S9" i="1" s="1"/>
  <c r="S13" i="1" l="1"/>
  <c r="S14" i="1"/>
  <c r="S15" i="1"/>
  <c r="S12" i="1"/>
  <c r="S8" i="1"/>
  <c r="S11" i="1"/>
  <c r="S10" i="1"/>
  <c r="R16" i="1"/>
  <c r="AL16" i="1"/>
  <c r="AP16" i="1"/>
  <c r="AT16" i="1"/>
  <c r="AX16" i="1"/>
  <c r="BB16" i="1"/>
  <c r="AM16" i="1"/>
  <c r="AR16" i="1"/>
  <c r="AW16" i="1"/>
  <c r="BC16" i="1"/>
  <c r="N16" i="1"/>
  <c r="S16" i="1"/>
  <c r="AJ16" i="1"/>
  <c r="AO16" i="1"/>
  <c r="AU16" i="1"/>
  <c r="AZ16" i="1"/>
  <c r="BE16" i="1"/>
  <c r="AK16" i="1"/>
  <c r="AV16" i="1"/>
  <c r="BF16" i="1"/>
  <c r="L16" i="1"/>
  <c r="Q16" i="1"/>
  <c r="AN16" i="1"/>
  <c r="AY16" i="1"/>
  <c r="M16" i="1"/>
  <c r="BD16" i="1"/>
  <c r="P16" i="1"/>
  <c r="AQ16" i="1"/>
  <c r="BA16" i="1"/>
  <c r="O16" i="1"/>
  <c r="AS16" i="1"/>
  <c r="U7" i="1"/>
  <c r="T8" i="1" s="1"/>
  <c r="T14" i="1" l="1"/>
  <c r="T16" i="1"/>
  <c r="T11" i="1"/>
  <c r="T13" i="1"/>
  <c r="T9" i="1"/>
  <c r="T12" i="1"/>
  <c r="T15" i="1"/>
  <c r="T10" i="1"/>
  <c r="J17" i="1"/>
  <c r="I18" i="1" s="1"/>
  <c r="V7" i="1"/>
  <c r="U9" i="1" s="1"/>
  <c r="U13" i="1" l="1"/>
  <c r="U11" i="1"/>
  <c r="U8" i="1"/>
  <c r="U12" i="1"/>
  <c r="U16" i="1"/>
  <c r="U15" i="1"/>
  <c r="U14" i="1"/>
  <c r="U10" i="1"/>
  <c r="T17" i="1"/>
  <c r="AJ17" i="1"/>
  <c r="AN17" i="1"/>
  <c r="AR17" i="1"/>
  <c r="AV17" i="1"/>
  <c r="AZ17" i="1"/>
  <c r="BD17" i="1"/>
  <c r="M17" i="1"/>
  <c r="R17" i="1"/>
  <c r="AL17" i="1"/>
  <c r="AP17" i="1"/>
  <c r="AT17" i="1"/>
  <c r="AX17" i="1"/>
  <c r="BB17" i="1"/>
  <c r="BF17" i="1"/>
  <c r="AM17" i="1"/>
  <c r="AU17" i="1"/>
  <c r="BC17" i="1"/>
  <c r="L17" i="1"/>
  <c r="Q17" i="1"/>
  <c r="AO17" i="1"/>
  <c r="AW17" i="1"/>
  <c r="BE17" i="1"/>
  <c r="N17" i="1"/>
  <c r="AS17" i="1"/>
  <c r="S17" i="1"/>
  <c r="AQ17" i="1"/>
  <c r="AY17" i="1"/>
  <c r="O17" i="1"/>
  <c r="U17" i="1"/>
  <c r="AK17" i="1"/>
  <c r="BA17" i="1"/>
  <c r="P17" i="1"/>
  <c r="J18" i="1"/>
  <c r="W7" i="1"/>
  <c r="V11" i="1" s="1"/>
  <c r="V12" i="1" l="1"/>
  <c r="V10" i="1"/>
  <c r="V17" i="1"/>
  <c r="V16" i="1"/>
  <c r="V8" i="1"/>
  <c r="V14" i="1"/>
  <c r="V15" i="1"/>
  <c r="V13" i="1"/>
  <c r="V9" i="1"/>
  <c r="Q18" i="1"/>
  <c r="Q29" i="1" s="1" a="1"/>
  <c r="Q29" i="1" s="1"/>
  <c r="U18" i="1"/>
  <c r="U29" i="1" s="1" a="1"/>
  <c r="U29" i="1" s="1"/>
  <c r="AK18" i="1"/>
  <c r="AK28" i="1" s="1" a="1"/>
  <c r="AK28" i="1" s="1"/>
  <c r="AO18" i="1"/>
  <c r="AO29" i="1" s="1" a="1"/>
  <c r="AO29" i="1" s="1"/>
  <c r="AS18" i="1"/>
  <c r="AS29" i="1" s="1" a="1"/>
  <c r="AS29" i="1" s="1"/>
  <c r="AW18" i="1"/>
  <c r="AW28" i="1" s="1" a="1"/>
  <c r="AW28" i="1" s="1"/>
  <c r="BA18" i="1"/>
  <c r="BA28" i="1" s="1" a="1"/>
  <c r="BA28" i="1" s="1"/>
  <c r="BE18" i="1"/>
  <c r="L18" i="1"/>
  <c r="P18" i="1"/>
  <c r="P29" i="1" s="1" a="1"/>
  <c r="P29" i="1" s="1"/>
  <c r="S18" i="1"/>
  <c r="S28" i="1" s="1" a="1"/>
  <c r="S28" i="1" s="1"/>
  <c r="AM18" i="1"/>
  <c r="AM29" i="1" s="1" a="1"/>
  <c r="AM29" i="1" s="1"/>
  <c r="AQ18" i="1"/>
  <c r="AQ24" i="1" s="1"/>
  <c r="AU18" i="1"/>
  <c r="AU29" i="1" s="1" a="1"/>
  <c r="AU29" i="1" s="1"/>
  <c r="AY18" i="1"/>
  <c r="AY29" i="1" s="1" a="1"/>
  <c r="AY29" i="1" s="1"/>
  <c r="BC18" i="1"/>
  <c r="BC28" i="1" s="1" a="1"/>
  <c r="BC28" i="1" s="1"/>
  <c r="T18" i="1"/>
  <c r="T29" i="1" s="1" a="1"/>
  <c r="T29" i="1" s="1"/>
  <c r="AJ18" i="1"/>
  <c r="AJ29" i="1" s="1" a="1"/>
  <c r="AJ29" i="1" s="1"/>
  <c r="AR18" i="1"/>
  <c r="AR29" i="1" s="1" a="1"/>
  <c r="AR29" i="1" s="1"/>
  <c r="AZ18" i="1"/>
  <c r="M18" i="1"/>
  <c r="M28" i="1" s="1" a="1"/>
  <c r="M28" i="1" s="1"/>
  <c r="V18" i="1"/>
  <c r="AL18" i="1"/>
  <c r="AL29" i="1" s="1" a="1"/>
  <c r="AL29" i="1" s="1"/>
  <c r="AT18" i="1"/>
  <c r="AT29" i="1" s="1" a="1"/>
  <c r="AT29" i="1" s="1"/>
  <c r="BB18" i="1"/>
  <c r="BB28" i="1" s="1" a="1"/>
  <c r="BB28" i="1" s="1"/>
  <c r="N18" i="1"/>
  <c r="R18" i="1"/>
  <c r="R29" i="1" s="1" a="1"/>
  <c r="R29" i="1" s="1"/>
  <c r="AP18" i="1"/>
  <c r="AP28" i="1" s="1" a="1"/>
  <c r="AP28" i="1" s="1"/>
  <c r="BF18" i="1"/>
  <c r="BF29" i="1" s="1" a="1"/>
  <c r="BF29" i="1" s="1"/>
  <c r="AN18" i="1"/>
  <c r="AN29" i="1" s="1" a="1"/>
  <c r="AN29" i="1" s="1"/>
  <c r="AV18" i="1"/>
  <c r="AV28" i="1" s="1" a="1"/>
  <c r="AV28" i="1" s="1"/>
  <c r="BD18" i="1"/>
  <c r="BD29" i="1" s="1" a="1"/>
  <c r="BD29" i="1" s="1"/>
  <c r="O18" i="1"/>
  <c r="O29" i="1" s="1" a="1"/>
  <c r="O29" i="1" s="1"/>
  <c r="AX18" i="1"/>
  <c r="AX29" i="1" s="1" a="1"/>
  <c r="AX29" i="1" s="1"/>
  <c r="AZ29" i="1" a="1"/>
  <c r="AZ29" i="1" s="1"/>
  <c r="BE29" i="1" a="1"/>
  <c r="BE29" i="1" s="1"/>
  <c r="BC29" i="1" a="1"/>
  <c r="BC29" i="1" s="1"/>
  <c r="AZ28" i="1" a="1"/>
  <c r="AZ28" i="1" s="1"/>
  <c r="BE28" i="1" a="1"/>
  <c r="BE28" i="1" s="1"/>
  <c r="X7" i="1"/>
  <c r="W11" i="1" s="1"/>
  <c r="AJ28" i="1" l="1" a="1"/>
  <c r="AJ28" i="1" s="1"/>
  <c r="AW29" i="1" a="1"/>
  <c r="AW29" i="1" s="1"/>
  <c r="AU28" i="1" a="1"/>
  <c r="AU28" i="1" s="1"/>
  <c r="W9" i="1"/>
  <c r="T28" i="1" a="1"/>
  <c r="T28" i="1" s="1"/>
  <c r="W15" i="1"/>
  <c r="W13" i="1"/>
  <c r="AL28" i="1" a="1"/>
  <c r="AL28" i="1" s="1"/>
  <c r="BB29" i="1" a="1"/>
  <c r="BB29" i="1" s="1"/>
  <c r="W17" i="1"/>
  <c r="W16" i="1"/>
  <c r="W12" i="1"/>
  <c r="W8" i="1"/>
  <c r="V28" i="1" a="1"/>
  <c r="V28" i="1" s="1"/>
  <c r="W18" i="1"/>
  <c r="W14" i="1"/>
  <c r="W10" i="1"/>
  <c r="AN28" i="1" a="1"/>
  <c r="AN28" i="1" s="1"/>
  <c r="AS28" i="1" a="1"/>
  <c r="AS28" i="1" s="1"/>
  <c r="AT28" i="1" a="1"/>
  <c r="AT28" i="1" s="1"/>
  <c r="AX28" i="1" a="1"/>
  <c r="AX28" i="1" s="1"/>
  <c r="BA29" i="1" a="1"/>
  <c r="BA29" i="1" s="1"/>
  <c r="AY28" i="1" a="1"/>
  <c r="AY28" i="1" s="1"/>
  <c r="BF28" i="1" a="1"/>
  <c r="BF28" i="1" s="1"/>
  <c r="AM28" i="1" a="1"/>
  <c r="AM28" i="1" s="1"/>
  <c r="AO28" i="1" a="1"/>
  <c r="AO28" i="1" s="1"/>
  <c r="AP29" i="1" a="1"/>
  <c r="AP29" i="1" s="1"/>
  <c r="BD28" i="1" a="1"/>
  <c r="BD28" i="1" s="1"/>
  <c r="L28" i="1" a="1"/>
  <c r="L28" i="1" s="1"/>
  <c r="AV29" i="1" a="1"/>
  <c r="AV29" i="1" s="1"/>
  <c r="AK29" i="1" a="1"/>
  <c r="AK29" i="1" s="1"/>
  <c r="AQ29" i="1" a="1"/>
  <c r="AQ29" i="1" s="1"/>
  <c r="AR28" i="1" a="1"/>
  <c r="AR28" i="1" s="1"/>
  <c r="O28" i="1" a="1"/>
  <c r="O28" i="1" s="1"/>
  <c r="V29" i="1" a="1"/>
  <c r="V29" i="1" s="1"/>
  <c r="Q28" i="1" a="1"/>
  <c r="Q28" i="1" s="1"/>
  <c r="M29" i="1" a="1"/>
  <c r="M29" i="1" s="1"/>
  <c r="U28" i="1" a="1"/>
  <c r="U28" i="1" s="1"/>
  <c r="S29" i="1" a="1"/>
  <c r="S29" i="1" s="1"/>
  <c r="L29" i="1" a="1"/>
  <c r="L29" i="1" s="1"/>
  <c r="AQ28" i="1" a="1"/>
  <c r="AQ28" i="1" s="1"/>
  <c r="AX24" i="1"/>
  <c r="R28" i="1" a="1"/>
  <c r="R28" i="1" s="1"/>
  <c r="P28" i="1" a="1"/>
  <c r="P28" i="1" s="1"/>
  <c r="N29" i="1" a="1"/>
  <c r="N29" i="1" s="1"/>
  <c r="N28" i="1" a="1"/>
  <c r="N28" i="1" s="1"/>
  <c r="AX23" i="1"/>
  <c r="S23" i="1"/>
  <c r="S24" i="1"/>
  <c r="O23" i="1"/>
  <c r="O24" i="1"/>
  <c r="AZ23" i="1"/>
  <c r="AZ24" i="1"/>
  <c r="AR23" i="1"/>
  <c r="AR24" i="1"/>
  <c r="L23" i="1"/>
  <c r="L24" i="1"/>
  <c r="AS23" i="1"/>
  <c r="AS24" i="1"/>
  <c r="BF23" i="1"/>
  <c r="BF24" i="1"/>
  <c r="AP23" i="1"/>
  <c r="AP24" i="1"/>
  <c r="Q23" i="1"/>
  <c r="Q24" i="1"/>
  <c r="M23" i="1"/>
  <c r="M24" i="1"/>
  <c r="AJ23" i="1"/>
  <c r="AJ24" i="1"/>
  <c r="BC23" i="1"/>
  <c r="BC24" i="1"/>
  <c r="BE23" i="1"/>
  <c r="BE24" i="1"/>
  <c r="AO23" i="1"/>
  <c r="AO24" i="1"/>
  <c r="AY23" i="1"/>
  <c r="AY24" i="1"/>
  <c r="BB23" i="1"/>
  <c r="BB24" i="1"/>
  <c r="AL23" i="1"/>
  <c r="AL24" i="1"/>
  <c r="R23" i="1"/>
  <c r="R24" i="1"/>
  <c r="N23" i="1"/>
  <c r="N24" i="1"/>
  <c r="AV23" i="1"/>
  <c r="AV24" i="1"/>
  <c r="AU23" i="1"/>
  <c r="AU24" i="1"/>
  <c r="BA23" i="1"/>
  <c r="BA24" i="1"/>
  <c r="AK23" i="1"/>
  <c r="AK24" i="1"/>
  <c r="AQ23" i="1"/>
  <c r="P23" i="1"/>
  <c r="P24" i="1"/>
  <c r="AN23" i="1"/>
  <c r="AN24" i="1"/>
  <c r="BD23" i="1"/>
  <c r="BD24" i="1"/>
  <c r="AW23" i="1"/>
  <c r="AW24" i="1"/>
  <c r="AM23" i="1"/>
  <c r="AM24" i="1"/>
  <c r="AT23" i="1"/>
  <c r="AT24" i="1"/>
  <c r="Y7" i="1"/>
  <c r="W28" i="1" l="1" a="1"/>
  <c r="W28" i="1" s="1"/>
  <c r="X14" i="1"/>
  <c r="X10" i="1"/>
  <c r="X17" i="1"/>
  <c r="X13" i="1"/>
  <c r="X9" i="1"/>
  <c r="X16" i="1"/>
  <c r="X12" i="1"/>
  <c r="X8" i="1"/>
  <c r="W29" i="1" a="1"/>
  <c r="W29" i="1" s="1"/>
  <c r="X18" i="1"/>
  <c r="X15" i="1"/>
  <c r="X11" i="1"/>
  <c r="Z7" i="1"/>
  <c r="Y9" i="1" s="1"/>
  <c r="Y17" i="1" l="1"/>
  <c r="Y13" i="1"/>
  <c r="X29" i="1" a="1"/>
  <c r="X29" i="1" s="1"/>
  <c r="X28" i="1" a="1"/>
  <c r="X28" i="1" s="1"/>
  <c r="Y15" i="1"/>
  <c r="Y11" i="1"/>
  <c r="Y18" i="1"/>
  <c r="Y14" i="1"/>
  <c r="Y10" i="1"/>
  <c r="Y16" i="1"/>
  <c r="Y12" i="1"/>
  <c r="Y8" i="1"/>
  <c r="V24" i="1"/>
  <c r="V23" i="1"/>
  <c r="AA7" i="1"/>
  <c r="Z11" i="1" s="1"/>
  <c r="Z14" i="1" l="1"/>
  <c r="Z18" i="1"/>
  <c r="Z10" i="1"/>
  <c r="Z16" i="1"/>
  <c r="Z8" i="1"/>
  <c r="Z12" i="1"/>
  <c r="Z15" i="1"/>
  <c r="Y29" i="1" a="1"/>
  <c r="Y29" i="1" s="1"/>
  <c r="Y28" i="1" a="1"/>
  <c r="Y28" i="1" s="1"/>
  <c r="Z17" i="1"/>
  <c r="Z13" i="1"/>
  <c r="Z9" i="1"/>
  <c r="U23" i="1"/>
  <c r="U24" i="1"/>
  <c r="AB7" i="1"/>
  <c r="AA15" i="1" s="1"/>
  <c r="AA13" i="1" l="1"/>
  <c r="AA11" i="1"/>
  <c r="AA17" i="1"/>
  <c r="AA9" i="1"/>
  <c r="AA18" i="1"/>
  <c r="AA14" i="1"/>
  <c r="AA10" i="1"/>
  <c r="Z28" i="1" a="1"/>
  <c r="Z28" i="1" s="1"/>
  <c r="AA16" i="1"/>
  <c r="AA12" i="1"/>
  <c r="AA8" i="1"/>
  <c r="Z29" i="1" a="1"/>
  <c r="Z29" i="1" s="1"/>
  <c r="X24" i="1"/>
  <c r="T23" i="1"/>
  <c r="T24" i="1"/>
  <c r="AC7" i="1"/>
  <c r="AB10" i="1" s="1"/>
  <c r="AB15" i="1" l="1"/>
  <c r="AB11" i="1"/>
  <c r="AA29" i="1" a="1"/>
  <c r="AA29" i="1" s="1"/>
  <c r="AA28" i="1" a="1"/>
  <c r="AA28" i="1" s="1"/>
  <c r="AB18" i="1"/>
  <c r="AB14" i="1"/>
  <c r="AB17" i="1"/>
  <c r="AB13" i="1"/>
  <c r="AB9" i="1"/>
  <c r="AB16" i="1"/>
  <c r="AB12" i="1"/>
  <c r="AB8" i="1"/>
  <c r="X23" i="1"/>
  <c r="W23" i="1"/>
  <c r="W24" i="1"/>
  <c r="AD7" i="1"/>
  <c r="AC17" i="1" l="1"/>
  <c r="AC13" i="1"/>
  <c r="AC9" i="1"/>
  <c r="AC15" i="1"/>
  <c r="AC11" i="1"/>
  <c r="AC18" i="1"/>
  <c r="AC14" i="1"/>
  <c r="AC10" i="1"/>
  <c r="AB28" i="1" a="1"/>
  <c r="AB28" i="1" s="1"/>
  <c r="AB29" i="1" a="1"/>
  <c r="AB29" i="1" s="1"/>
  <c r="AC16" i="1"/>
  <c r="AC12" i="1"/>
  <c r="AC8" i="1"/>
  <c r="AE7" i="1"/>
  <c r="AD8" i="1" s="1"/>
  <c r="AD15" i="1" l="1"/>
  <c r="AD11" i="1"/>
  <c r="AC28" i="1" a="1"/>
  <c r="AC28" i="1" s="1"/>
  <c r="AD17" i="1"/>
  <c r="AD13" i="1"/>
  <c r="AD9" i="1"/>
  <c r="AC29" i="1" a="1"/>
  <c r="AC29" i="1" s="1"/>
  <c r="AD16" i="1"/>
  <c r="AD12" i="1"/>
  <c r="AD18" i="1"/>
  <c r="AD14" i="1"/>
  <c r="AD10" i="1"/>
  <c r="AF7" i="1"/>
  <c r="AE11" i="1" s="1"/>
  <c r="AE12" i="1" l="1"/>
  <c r="AE18" i="1"/>
  <c r="AE10" i="1"/>
  <c r="AE16" i="1"/>
  <c r="AE8" i="1"/>
  <c r="AE14" i="1"/>
  <c r="AE15" i="1"/>
  <c r="AD29" i="1" a="1"/>
  <c r="AD29" i="1" s="1"/>
  <c r="AD28" i="1" a="1"/>
  <c r="AD28" i="1" s="1"/>
  <c r="AE17" i="1"/>
  <c r="AE13" i="1"/>
  <c r="AE9" i="1"/>
  <c r="AB24" i="1"/>
  <c r="AB23" i="1"/>
  <c r="Y23" i="1"/>
  <c r="Y24" i="1"/>
  <c r="AG7" i="1"/>
  <c r="AF12" i="1" s="1"/>
  <c r="AF8" i="1" l="1"/>
  <c r="L21" i="1" s="1" a="1"/>
  <c r="L21" i="1" s="1"/>
  <c r="AF16" i="1"/>
  <c r="AF18" i="1"/>
  <c r="AF14" i="1"/>
  <c r="AF10" i="1"/>
  <c r="AE29" i="1" a="1"/>
  <c r="AE29" i="1" s="1"/>
  <c r="AF17" i="1"/>
  <c r="AF13" i="1"/>
  <c r="AF9" i="1"/>
  <c r="AE28" i="1" a="1"/>
  <c r="AE28" i="1" s="1"/>
  <c r="AF15" i="1"/>
  <c r="AF11" i="1"/>
  <c r="AC23" i="1"/>
  <c r="AC24" i="1"/>
  <c r="Z23" i="1"/>
  <c r="Z24" i="1"/>
  <c r="AA23" i="1"/>
  <c r="AA24" i="1"/>
  <c r="AH7" i="1"/>
  <c r="L20" i="1" l="1" a="1"/>
  <c r="L20" i="1" s="1"/>
  <c r="AG17" i="1"/>
  <c r="AG13" i="1"/>
  <c r="AG9" i="1"/>
  <c r="AG16" i="1"/>
  <c r="AG12" i="1"/>
  <c r="AG8" i="1"/>
  <c r="AF29" i="1" a="1"/>
  <c r="AF29" i="1" s="1"/>
  <c r="AG15" i="1"/>
  <c r="AG11" i="1"/>
  <c r="AF28" i="1" a="1"/>
  <c r="AF28" i="1" s="1"/>
  <c r="AG18" i="1"/>
  <c r="AG14" i="1"/>
  <c r="AG10" i="1"/>
  <c r="AE23" i="1"/>
  <c r="AI7" i="1"/>
  <c r="AH8" i="1" s="1"/>
  <c r="AF23" i="1"/>
  <c r="L26" i="1"/>
  <c r="AH12" i="1" l="1"/>
  <c r="AH16" i="1"/>
  <c r="AG28" i="1" a="1"/>
  <c r="AG28" i="1" s="1"/>
  <c r="AG24" i="1"/>
  <c r="AG23" i="1"/>
  <c r="AI8" i="1"/>
  <c r="AI9" i="1"/>
  <c r="AI10" i="1"/>
  <c r="AI11" i="1"/>
  <c r="AI12" i="1"/>
  <c r="AI13" i="1"/>
  <c r="AI14" i="1"/>
  <c r="AI15" i="1"/>
  <c r="AI16" i="1"/>
  <c r="AI17" i="1"/>
  <c r="AI18" i="1"/>
  <c r="AG29" i="1" a="1"/>
  <c r="AG29" i="1" s="1"/>
  <c r="AH15" i="1"/>
  <c r="AH11" i="1"/>
  <c r="AH18" i="1"/>
  <c r="AH14" i="1"/>
  <c r="AH10" i="1"/>
  <c r="AH17" i="1"/>
  <c r="AH13" i="1"/>
  <c r="AH9" i="1"/>
  <c r="AF24" i="1"/>
  <c r="AE24" i="1"/>
  <c r="BH7" i="1"/>
  <c r="BI10" i="1" l="1"/>
  <c r="BI18" i="1"/>
  <c r="BH8" i="1"/>
  <c r="BG8" i="1"/>
  <c r="BG9" i="1"/>
  <c r="BH9" i="1"/>
  <c r="BG10" i="1"/>
  <c r="BG11" i="1"/>
  <c r="BH10" i="1"/>
  <c r="BH11" i="1"/>
  <c r="BG12" i="1"/>
  <c r="BG13" i="1"/>
  <c r="BH12" i="1"/>
  <c r="BH13" i="1"/>
  <c r="BG14" i="1"/>
  <c r="BG15" i="1"/>
  <c r="BH14" i="1"/>
  <c r="BG16" i="1"/>
  <c r="BH15" i="1"/>
  <c r="BH16" i="1"/>
  <c r="BG17" i="1"/>
  <c r="BH17" i="1"/>
  <c r="BG18" i="1"/>
  <c r="BH18" i="1"/>
  <c r="AH29" i="1" a="1"/>
  <c r="AH29" i="1" s="1"/>
  <c r="AI29" i="1" a="1"/>
  <c r="AI29" i="1" s="1"/>
  <c r="AH28" i="1" a="1"/>
  <c r="AH28" i="1" s="1"/>
  <c r="AH23" i="1"/>
  <c r="AI28" i="1" a="1"/>
  <c r="AI28" i="1" s="1"/>
  <c r="AI24" i="1"/>
  <c r="AI23" i="1"/>
  <c r="AH24" i="1"/>
  <c r="AD23" i="1"/>
  <c r="AD24" i="1"/>
  <c r="BI17" i="1"/>
  <c r="BI9" i="1"/>
  <c r="BI16" i="1"/>
  <c r="BJ13" i="1" l="1" a="1"/>
  <c r="BJ13" i="1" s="1"/>
  <c r="BJ10" i="1" a="1"/>
  <c r="BJ10" i="1" s="1"/>
  <c r="BJ11" i="1" a="1"/>
  <c r="BJ11" i="1" s="1"/>
  <c r="BJ12" i="1" a="1"/>
  <c r="BJ12" i="1" s="1"/>
  <c r="BK14" i="1" a="1"/>
  <c r="BK14" i="1" s="1"/>
  <c r="BK13" i="1" a="1"/>
  <c r="BK13" i="1" s="1"/>
  <c r="BJ16" i="1" a="1"/>
  <c r="BJ16" i="1" s="1"/>
  <c r="BK11" i="1" a="1"/>
  <c r="BK11" i="1" s="1"/>
  <c r="BK16" i="1" a="1"/>
  <c r="BK16" i="1" s="1"/>
  <c r="BJ18" i="1" a="1"/>
  <c r="BJ18" i="1" s="1"/>
  <c r="BK15" i="1" a="1"/>
  <c r="BK15" i="1" s="1"/>
  <c r="BK8" i="1" a="1"/>
  <c r="BK8" i="1" s="1"/>
  <c r="BJ17" i="1" a="1"/>
  <c r="BJ17" i="1" s="1"/>
  <c r="BJ9" i="1" a="1"/>
  <c r="BJ9" i="1" s="1"/>
  <c r="BK10" i="1" a="1"/>
  <c r="BK10" i="1" s="1"/>
  <c r="BL10" i="1" s="1"/>
  <c r="BJ14" i="1" a="1"/>
  <c r="BJ14" i="1" s="1"/>
  <c r="BK12" i="1" a="1"/>
  <c r="BK12" i="1" s="1"/>
  <c r="BK17" i="1" a="1"/>
  <c r="BK17" i="1" s="1"/>
  <c r="BK18" i="1" a="1"/>
  <c r="BK18" i="1" s="1"/>
  <c r="BJ15" i="1" a="1"/>
  <c r="BJ15" i="1" s="1"/>
  <c r="BG23" i="1"/>
  <c r="BG28" i="1" a="1"/>
  <c r="BG28" i="1" s="1"/>
  <c r="BG24" i="1"/>
  <c r="BG29" i="1" a="1"/>
  <c r="BG29" i="1" s="1"/>
  <c r="BH28" i="1" a="1"/>
  <c r="BH28" i="1" s="1"/>
  <c r="BH29" i="1" a="1"/>
  <c r="BH29" i="1" s="1"/>
  <c r="BK9" i="1" a="1"/>
  <c r="BK9" i="1" s="1"/>
  <c r="BJ8" i="1" a="1"/>
  <c r="BJ8" i="1" s="1"/>
  <c r="BH24" i="1"/>
  <c r="BI14" i="1"/>
  <c r="BI8" i="1"/>
  <c r="BH23" i="1"/>
  <c r="BI11" i="1"/>
  <c r="BI15" i="1"/>
  <c r="BL13" i="1" l="1"/>
  <c r="BL11" i="1"/>
  <c r="BL12" i="1"/>
  <c r="BL9" i="1"/>
  <c r="BL14" i="1"/>
  <c r="BL8" i="1"/>
  <c r="BL16" i="1"/>
  <c r="BL18" i="1"/>
  <c r="BL17" i="1"/>
  <c r="BL15" i="1"/>
  <c r="BI12" i="1"/>
  <c r="BI13" i="1" l="1"/>
</calcChain>
</file>

<file path=xl/sharedStrings.xml><?xml version="1.0" encoding="utf-8"?>
<sst xmlns="http://schemas.openxmlformats.org/spreadsheetml/2006/main" count="140" uniqueCount="66">
  <si>
    <t>gfdg</t>
  </si>
  <si>
    <t>tyujh</t>
  </si>
  <si>
    <t>qty</t>
  </si>
  <si>
    <t>per h</t>
  </si>
  <si>
    <t>date</t>
  </si>
  <si>
    <t>hour</t>
  </si>
  <si>
    <t>shift</t>
  </si>
  <si>
    <t>str date</t>
  </si>
  <si>
    <t>end date</t>
  </si>
  <si>
    <t>name</t>
  </si>
  <si>
    <t>=LICZ.JEŻELI(K9:K19;"&gt;0")</t>
  </si>
  <si>
    <t>=SUMA(K9:K19)</t>
  </si>
  <si>
    <t>aaa</t>
  </si>
  <si>
    <t>=PODAJ.POZYCJĘ("aaa";B1:B19;0)</t>
  </si>
  <si>
    <t>=LICZ.JEŻELI(B9:B19;"="&amp;"aaa")</t>
  </si>
  <si>
    <t>=MIN.K(JEŻELI(K9:K19&gt;0;WIERSZ(K9:K19);"");1)</t>
  </si>
  <si>
    <t>=JEŻELI.BŁĄD(MIN.K(JEŻELI(K9:AE9&gt;0;NR.KOLUMNY(K9:AE9);"");1);0)</t>
  </si>
  <si>
    <t>=JEŻELI.BŁĄD(MAX.K(JEŻELI(K9:AE9&gt;0;NR.KOLUMNY(K8:AE8);"");1);0)</t>
  </si>
  <si>
    <t>=MAX.K(JEŻELI(K9:K19&gt;0;WIERSZ(K9:K19);"");1)</t>
  </si>
  <si>
    <t>dzień tygodnia</t>
  </si>
  <si>
    <t>shift start</t>
  </si>
  <si>
    <t>set up</t>
  </si>
  <si>
    <t>Mon</t>
  </si>
  <si>
    <t>Tue</t>
  </si>
  <si>
    <t>Wed</t>
  </si>
  <si>
    <t>Thu</t>
  </si>
  <si>
    <t>Fri</t>
  </si>
  <si>
    <t>Sat</t>
  </si>
  <si>
    <t>Sun</t>
  </si>
  <si>
    <t>h / shift</t>
  </si>
  <si>
    <t>Shift 1</t>
  </si>
  <si>
    <t>Shift 2</t>
  </si>
  <si>
    <t>Date: 24/01</t>
  </si>
  <si>
    <t>Shift 3</t>
  </si>
  <si>
    <t>Date: 25/01</t>
  </si>
  <si>
    <t>group</t>
  </si>
  <si>
    <t>re</t>
  </si>
  <si>
    <t>edrtet</t>
  </si>
  <si>
    <t>gfh</t>
  </si>
  <si>
    <t>gfjhgj</t>
  </si>
  <si>
    <t>tyuytu</t>
  </si>
  <si>
    <t>hjklkjl</t>
  </si>
  <si>
    <t>mn,nm</t>
  </si>
  <si>
    <t>ghdfrefd</t>
  </si>
  <si>
    <t>Group name:</t>
  </si>
  <si>
    <t>Hi All, I'd like to ask you for help. As you can see I have some production plan above.</t>
  </si>
  <si>
    <t>I'm differenciate all these products on diferrent kind of groups (column B)</t>
  </si>
  <si>
    <t>shift1</t>
  </si>
  <si>
    <t>shift2</t>
  </si>
  <si>
    <t>shift3</t>
  </si>
  <si>
    <t>&lt;- as above</t>
  </si>
  <si>
    <t>&lt;- I'd like to do this automaticly, do you have any idea how to do this?</t>
  </si>
  <si>
    <t>I need to ask you for help, cos I've stacked.</t>
  </si>
  <si>
    <t>I nedd help with distribution these products to different shift in "Sheet1"</t>
  </si>
  <si>
    <t>AAA</t>
  </si>
  <si>
    <t>BBB</t>
  </si>
  <si>
    <t>CCC</t>
  </si>
  <si>
    <t>&lt;- what is it? This is a part of the product"AAA" this amount I can do per one shift (8 hours - as you can see in column L in PLAN)</t>
  </si>
  <si>
    <t>&lt;- this one is finishing order "AAA"</t>
  </si>
  <si>
    <t>&lt;- this one is a beginning of next order "BBB", only 0,17 hour (here to full fill 8 hour shift)</t>
  </si>
  <si>
    <t>Because one shift has 8 hours I need to divide product on 8 hours shift, so:</t>
  </si>
  <si>
    <t>Shift 1 on Monday has to do 160 000 unit of product "AAA"</t>
  </si>
  <si>
    <t>Shift 2 on Monday has to do 160 000 unit of product "AAA"</t>
  </si>
  <si>
    <t>Shift 3 on Monday has to do 146 672 unit of product "AAA" and 352 unit of product "BBB"</t>
  </si>
  <si>
    <t>and so on ….</t>
  </si>
  <si>
    <t>as you can see I've done this manually but this is not a solution for day to day stuff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</si>
</sst>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dd\/mm\ hh:mm;@"/>
    <numFmt numFmtId="166" formatCode="dd\/mm"/>
    <numFmt numFmtId="167" formatCode="dd/mm/yy\ hh:mm;@"/>
    <numFmt numFmtId="168" formatCode="yyyy/mm/dd\ hh:mm;@"/>
    <numFmt numFmtId="169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/>
    <xf numFmtId="0" fontId="0" fillId="0" borderId="1" xfId="0" applyBorder="1"/>
    <xf numFmtId="20" fontId="3" fillId="0" borderId="1" xfId="0" applyNumberFormat="1" applyFont="1" applyBorder="1" applyAlignment="1">
      <alignment horizontal="center" vertical="center"/>
    </xf>
    <xf numFmtId="16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3" fontId="0" fillId="0" borderId="1" xfId="0" applyNumberFormat="1" applyBorder="1"/>
    <xf numFmtId="20" fontId="2" fillId="0" borderId="1" xfId="0" applyNumberFormat="1" applyFont="1" applyBorder="1" applyAlignment="1">
      <alignment horizontal="center" vertical="center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0" fillId="0" borderId="0" xfId="0" applyAlignment="1">
      <alignment horizontal="center" vertical="center"/>
    </xf>
    <xf numFmtId="0" fontId="6" fillId="0" borderId="0" xfId="0" applyFont="1"/>
    <xf numFmtId="3" fontId="0" fillId="0" borderId="0" xfId="0" applyNumberFormat="1"/>
    <xf numFmtId="168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4" fillId="4" borderId="0" xfId="0" applyFont="1" applyFill="1"/>
    <xf numFmtId="0" fontId="1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9" xfId="0" applyBorder="1"/>
    <xf numFmtId="0" fontId="0" fillId="0" borderId="8" xfId="0" applyBorder="1"/>
    <xf numFmtId="0" fontId="0" fillId="0" borderId="5" xfId="0" applyBorder="1"/>
    <xf numFmtId="0" fontId="5" fillId="0" borderId="7" xfId="0" applyFont="1" applyBorder="1"/>
    <xf numFmtId="0" fontId="5" fillId="0" borderId="6" xfId="0" applyFont="1" applyBorder="1"/>
    <xf numFmtId="3" fontId="5" fillId="0" borderId="6" xfId="0" applyNumberFormat="1" applyFont="1" applyBorder="1"/>
    <xf numFmtId="16" fontId="5" fillId="0" borderId="6" xfId="0" applyNumberFormat="1" applyFont="1" applyBorder="1"/>
    <xf numFmtId="165" fontId="5" fillId="0" borderId="6" xfId="0" applyNumberFormat="1" applyFont="1" applyBorder="1"/>
    <xf numFmtId="0" fontId="5" fillId="0" borderId="0" xfId="0" applyFont="1"/>
    <xf numFmtId="0" fontId="9" fillId="0" borderId="9" xfId="0" applyFont="1" applyBorder="1"/>
    <xf numFmtId="0" fontId="9" fillId="0" borderId="0" xfId="0" applyFont="1" applyBorder="1"/>
    <xf numFmtId="3" fontId="9" fillId="0" borderId="0" xfId="0" applyNumberFormat="1" applyFont="1" applyBorder="1"/>
    <xf numFmtId="16" fontId="9" fillId="0" borderId="0" xfId="0" applyNumberFormat="1" applyFont="1" applyBorder="1"/>
    <xf numFmtId="165" fontId="9" fillId="0" borderId="0" xfId="0" applyNumberFormat="1" applyFont="1" applyBorder="1"/>
    <xf numFmtId="0" fontId="9" fillId="0" borderId="0" xfId="0" applyFont="1"/>
    <xf numFmtId="0" fontId="10" fillId="0" borderId="9" xfId="0" applyFont="1" applyBorder="1"/>
    <xf numFmtId="0" fontId="10" fillId="0" borderId="0" xfId="0" applyFont="1" applyBorder="1"/>
    <xf numFmtId="3" fontId="10" fillId="0" borderId="0" xfId="0" applyNumberFormat="1" applyFont="1" applyBorder="1"/>
    <xf numFmtId="16" fontId="10" fillId="0" borderId="0" xfId="0" applyNumberFormat="1" applyFont="1" applyBorder="1"/>
    <xf numFmtId="165" fontId="10" fillId="0" borderId="0" xfId="0" applyNumberFormat="1" applyFont="1" applyBorder="1"/>
    <xf numFmtId="0" fontId="10" fillId="0" borderId="0" xfId="0" applyFont="1"/>
    <xf numFmtId="4" fontId="0" fillId="0" borderId="0" xfId="0" applyNumberFormat="1"/>
    <xf numFmtId="2" fontId="1" fillId="0" borderId="1" xfId="0" applyNumberFormat="1" applyFont="1" applyBorder="1"/>
    <xf numFmtId="2" fontId="10" fillId="0" borderId="0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0" fillId="0" borderId="0" xfId="0" applyNumberFormat="1"/>
    <xf numFmtId="0" fontId="9" fillId="0" borderId="0" xfId="0" applyFont="1" applyBorder="1" applyAlignment="1">
      <alignment horizontal="center"/>
    </xf>
    <xf numFmtId="0" fontId="9" fillId="0" borderId="7" xfId="0" applyFont="1" applyBorder="1"/>
    <xf numFmtId="169" fontId="9" fillId="0" borderId="0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3" borderId="1" xfId="0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/>
  </cellXfs>
  <cellStyles count="1">
    <cellStyle name="Normalny" xfId="0" builtinId="0"/>
  </cellStyles>
  <dxfs count="2">
    <dxf>
      <font>
        <color theme="0"/>
      </font>
    </dxf>
    <dxf>
      <font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2:BL40"/>
  <sheetViews>
    <sheetView zoomScale="80" zoomScaleNormal="80" workbookViewId="0">
      <selection activeCell="A32" sqref="A32:A35"/>
    </sheetView>
  </sheetViews>
  <sheetFormatPr defaultRowHeight="15" x14ac:dyDescent="0.25"/>
  <cols>
    <col min="1" max="1" width="6.42578125" customWidth="1"/>
    <col min="2" max="2" width="10.28515625" bestFit="1" customWidth="1"/>
    <col min="3" max="3" width="10.28515625" customWidth="1"/>
    <col min="8" max="8" width="10.28515625" bestFit="1" customWidth="1"/>
    <col min="9" max="10" width="11.7109375" bestFit="1" customWidth="1"/>
    <col min="11" max="59" width="6.7109375" customWidth="1"/>
    <col min="60" max="60" width="5.28515625" customWidth="1"/>
  </cols>
  <sheetData>
    <row r="2" spans="1:64" s="15" customFormat="1" ht="31.5" x14ac:dyDescent="0.25">
      <c r="B2" s="53" t="s">
        <v>20</v>
      </c>
      <c r="C2" s="53"/>
      <c r="D2" s="59">
        <v>40567.25</v>
      </c>
      <c r="E2" s="59"/>
      <c r="G2" s="53" t="s">
        <v>29</v>
      </c>
      <c r="H2" s="54">
        <v>8</v>
      </c>
      <c r="L2" s="55" t="s">
        <v>47</v>
      </c>
      <c r="M2" s="55" t="s">
        <v>48</v>
      </c>
      <c r="N2" s="55" t="s">
        <v>49</v>
      </c>
      <c r="O2" s="55" t="s">
        <v>47</v>
      </c>
      <c r="P2" s="55" t="s">
        <v>48</v>
      </c>
      <c r="Q2" s="55" t="s">
        <v>49</v>
      </c>
      <c r="R2" s="55" t="s">
        <v>47</v>
      </c>
      <c r="S2" s="55" t="s">
        <v>48</v>
      </c>
      <c r="T2" s="55" t="s">
        <v>49</v>
      </c>
      <c r="U2" s="55" t="s">
        <v>47</v>
      </c>
      <c r="V2" s="55" t="s">
        <v>48</v>
      </c>
      <c r="W2" s="55" t="s">
        <v>49</v>
      </c>
      <c r="X2" s="55" t="s">
        <v>47</v>
      </c>
      <c r="Y2" s="55" t="s">
        <v>48</v>
      </c>
      <c r="Z2" s="55" t="s">
        <v>49</v>
      </c>
    </row>
    <row r="3" spans="1:64" x14ac:dyDescent="0.25">
      <c r="I3" s="13"/>
      <c r="M3" s="1">
        <f>8/24</f>
        <v>0.33333333333333331</v>
      </c>
      <c r="N3" s="1">
        <f t="shared" ref="N3:BH3" si="0">8/24</f>
        <v>0.33333333333333331</v>
      </c>
      <c r="O3" s="1">
        <f t="shared" si="0"/>
        <v>0.33333333333333331</v>
      </c>
      <c r="P3" s="1">
        <f t="shared" si="0"/>
        <v>0.33333333333333331</v>
      </c>
      <c r="Q3" s="1">
        <f t="shared" si="0"/>
        <v>0.33333333333333331</v>
      </c>
      <c r="R3" s="1">
        <f t="shared" si="0"/>
        <v>0.33333333333333331</v>
      </c>
      <c r="S3" s="1">
        <f t="shared" si="0"/>
        <v>0.33333333333333331</v>
      </c>
      <c r="T3" s="1">
        <f t="shared" si="0"/>
        <v>0.33333333333333331</v>
      </c>
      <c r="U3" s="1">
        <f t="shared" si="0"/>
        <v>0.33333333333333331</v>
      </c>
      <c r="V3" s="1">
        <f t="shared" si="0"/>
        <v>0.33333333333333331</v>
      </c>
      <c r="W3" s="1">
        <f t="shared" si="0"/>
        <v>0.33333333333333331</v>
      </c>
      <c r="X3" s="1">
        <f t="shared" si="0"/>
        <v>0.33333333333333331</v>
      </c>
      <c r="Y3" s="1">
        <f t="shared" si="0"/>
        <v>0.33333333333333331</v>
      </c>
      <c r="Z3" s="1">
        <f t="shared" si="0"/>
        <v>0.33333333333333331</v>
      </c>
      <c r="AA3" s="1">
        <f t="shared" si="0"/>
        <v>0.33333333333333331</v>
      </c>
      <c r="AB3" s="1">
        <f t="shared" si="0"/>
        <v>0.33333333333333331</v>
      </c>
      <c r="AC3" s="1">
        <f t="shared" si="0"/>
        <v>0.33333333333333331</v>
      </c>
      <c r="AD3" s="1">
        <f t="shared" si="0"/>
        <v>0.33333333333333331</v>
      </c>
      <c r="AE3" s="1">
        <f t="shared" si="0"/>
        <v>0.33333333333333331</v>
      </c>
      <c r="AF3" s="1">
        <f t="shared" si="0"/>
        <v>0.33333333333333331</v>
      </c>
      <c r="AG3" s="1">
        <f t="shared" si="0"/>
        <v>0.33333333333333331</v>
      </c>
      <c r="AH3" s="1">
        <f t="shared" si="0"/>
        <v>0.33333333333333331</v>
      </c>
      <c r="AI3" s="1">
        <f t="shared" si="0"/>
        <v>0.33333333333333331</v>
      </c>
      <c r="AK3" s="1">
        <f>8/24</f>
        <v>0.33333333333333331</v>
      </c>
      <c r="AL3" s="1">
        <f t="shared" si="0"/>
        <v>0.33333333333333331</v>
      </c>
      <c r="AM3" s="1">
        <f t="shared" si="0"/>
        <v>0.33333333333333331</v>
      </c>
      <c r="AN3" s="1">
        <f t="shared" si="0"/>
        <v>0.33333333333333331</v>
      </c>
      <c r="AO3" s="1">
        <f t="shared" si="0"/>
        <v>0.33333333333333331</v>
      </c>
      <c r="AP3" s="1">
        <f t="shared" si="0"/>
        <v>0.33333333333333331</v>
      </c>
      <c r="AQ3" s="1">
        <f t="shared" si="0"/>
        <v>0.33333333333333331</v>
      </c>
      <c r="AR3" s="1">
        <f t="shared" si="0"/>
        <v>0.33333333333333331</v>
      </c>
      <c r="AS3" s="1">
        <f t="shared" si="0"/>
        <v>0.33333333333333331</v>
      </c>
      <c r="AT3" s="1">
        <f t="shared" si="0"/>
        <v>0.33333333333333331</v>
      </c>
      <c r="AU3" s="1">
        <f t="shared" si="0"/>
        <v>0.33333333333333331</v>
      </c>
      <c r="AV3" s="1">
        <f t="shared" si="0"/>
        <v>0.33333333333333331</v>
      </c>
      <c r="AW3" s="1">
        <f t="shared" si="0"/>
        <v>0.33333333333333331</v>
      </c>
      <c r="AX3" s="1">
        <f t="shared" si="0"/>
        <v>0.33333333333333331</v>
      </c>
      <c r="AY3" s="1">
        <f t="shared" si="0"/>
        <v>0.33333333333333331</v>
      </c>
      <c r="AZ3" s="1">
        <f t="shared" si="0"/>
        <v>0.33333333333333331</v>
      </c>
      <c r="BA3" s="1">
        <f t="shared" si="0"/>
        <v>0.33333333333333331</v>
      </c>
      <c r="BB3" s="1">
        <f t="shared" si="0"/>
        <v>0.33333333333333331</v>
      </c>
      <c r="BC3" s="1">
        <f t="shared" si="0"/>
        <v>0.33333333333333331</v>
      </c>
      <c r="BD3" s="1">
        <f t="shared" si="0"/>
        <v>0.33333333333333331</v>
      </c>
      <c r="BE3" s="1">
        <f t="shared" si="0"/>
        <v>0.33333333333333331</v>
      </c>
      <c r="BF3" s="1">
        <f t="shared" si="0"/>
        <v>0.33333333333333331</v>
      </c>
      <c r="BG3" s="1">
        <f t="shared" si="0"/>
        <v>0.33333333333333331</v>
      </c>
      <c r="BH3" s="1">
        <f t="shared" si="0"/>
        <v>0.33333333333333331</v>
      </c>
    </row>
    <row r="4" spans="1:64" s="16" customFormat="1" x14ac:dyDescent="0.25">
      <c r="A4" s="16">
        <v>1</v>
      </c>
      <c r="B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6">
        <v>10</v>
      </c>
      <c r="L4" s="16">
        <v>11</v>
      </c>
      <c r="M4" s="16">
        <v>12</v>
      </c>
      <c r="N4" s="16">
        <v>13</v>
      </c>
      <c r="O4" s="16">
        <v>14</v>
      </c>
      <c r="P4" s="16">
        <v>15</v>
      </c>
      <c r="Q4" s="16">
        <v>16</v>
      </c>
      <c r="R4" s="16">
        <v>17</v>
      </c>
      <c r="S4" s="16">
        <v>18</v>
      </c>
      <c r="T4" s="16">
        <v>19</v>
      </c>
      <c r="U4" s="16">
        <v>20</v>
      </c>
      <c r="V4" s="16">
        <v>21</v>
      </c>
      <c r="W4" s="16">
        <v>22</v>
      </c>
      <c r="X4" s="16">
        <v>23</v>
      </c>
      <c r="Y4" s="16">
        <v>24</v>
      </c>
      <c r="Z4" s="16">
        <v>25</v>
      </c>
      <c r="AA4" s="16">
        <v>26</v>
      </c>
      <c r="AB4" s="16">
        <v>27</v>
      </c>
      <c r="AC4" s="16">
        <v>28</v>
      </c>
      <c r="AD4" s="16">
        <v>29</v>
      </c>
      <c r="AE4" s="16">
        <v>30</v>
      </c>
      <c r="AF4" s="16">
        <v>31</v>
      </c>
      <c r="AG4" s="16">
        <v>32</v>
      </c>
      <c r="AH4" s="16">
        <v>33</v>
      </c>
      <c r="AI4" s="16">
        <v>34</v>
      </c>
      <c r="AJ4" s="16">
        <v>35</v>
      </c>
      <c r="AK4" s="16">
        <v>36</v>
      </c>
      <c r="AL4" s="16">
        <v>37</v>
      </c>
      <c r="AM4" s="16">
        <v>38</v>
      </c>
      <c r="AN4" s="16">
        <v>39</v>
      </c>
      <c r="AO4" s="16">
        <v>40</v>
      </c>
      <c r="AP4" s="16">
        <v>41</v>
      </c>
      <c r="AQ4" s="16">
        <v>42</v>
      </c>
      <c r="AR4" s="16">
        <v>43</v>
      </c>
      <c r="AS4" s="16">
        <v>44</v>
      </c>
      <c r="AT4" s="16">
        <v>45</v>
      </c>
      <c r="AU4" s="16">
        <v>46</v>
      </c>
      <c r="AV4" s="16">
        <v>47</v>
      </c>
      <c r="AW4" s="16">
        <v>48</v>
      </c>
      <c r="AX4" s="16">
        <v>49</v>
      </c>
      <c r="AY4" s="16">
        <v>50</v>
      </c>
      <c r="AZ4" s="16">
        <v>51</v>
      </c>
      <c r="BA4" s="16">
        <v>52</v>
      </c>
      <c r="BB4" s="16">
        <v>53</v>
      </c>
      <c r="BC4" s="16">
        <v>54</v>
      </c>
      <c r="BD4" s="16">
        <v>55</v>
      </c>
      <c r="BE4" s="16">
        <v>56</v>
      </c>
      <c r="BF4" s="16">
        <v>57</v>
      </c>
      <c r="BG4" s="16">
        <v>58</v>
      </c>
      <c r="BH4" s="16">
        <v>59</v>
      </c>
      <c r="BI4" s="16">
        <v>60</v>
      </c>
      <c r="BJ4" s="16">
        <v>61</v>
      </c>
      <c r="BK4" s="16">
        <v>62</v>
      </c>
      <c r="BL4" s="16">
        <v>63</v>
      </c>
    </row>
    <row r="5" spans="1:64" x14ac:dyDescent="0.25">
      <c r="L5" s="60" t="str">
        <f>VLOOKUP(WEEKDAY(L6,2),dzien_tygodnia,2,FALSE)</f>
        <v>Mon</v>
      </c>
      <c r="M5" s="60"/>
      <c r="N5" s="60"/>
      <c r="O5" s="60" t="str">
        <f>VLOOKUP(WEEKDAY(O6,2),dzien_tygodnia,2,FALSE)</f>
        <v>Tue</v>
      </c>
      <c r="P5" s="60"/>
      <c r="Q5" s="60"/>
      <c r="R5" s="60" t="str">
        <f>VLOOKUP(WEEKDAY(R6,2),dzien_tygodnia,2,FALSE)</f>
        <v>Wed</v>
      </c>
      <c r="S5" s="60"/>
      <c r="T5" s="60"/>
      <c r="U5" s="60" t="str">
        <f>VLOOKUP(WEEKDAY(U6,2),dzien_tygodnia,2,FALSE)</f>
        <v>Thu</v>
      </c>
      <c r="V5" s="60"/>
      <c r="W5" s="60"/>
      <c r="X5" s="60" t="str">
        <f>VLOOKUP(WEEKDAY(X6,2),dzien_tygodnia,2,FALSE)</f>
        <v>Fri</v>
      </c>
      <c r="Y5" s="60"/>
      <c r="Z5" s="60"/>
      <c r="AA5" s="60" t="str">
        <f>VLOOKUP(WEEKDAY(AA6,2),dzien_tygodnia,2,FALSE)</f>
        <v>Sat</v>
      </c>
      <c r="AB5" s="60"/>
      <c r="AC5" s="60"/>
      <c r="AD5" s="60" t="str">
        <f>VLOOKUP(WEEKDAY(AD6,2),dzien_tygodnia,2,FALSE)</f>
        <v>Sun</v>
      </c>
      <c r="AE5" s="60"/>
      <c r="AF5" s="60"/>
      <c r="AG5" s="60" t="str">
        <f>VLOOKUP(WEEKDAY(AG6,2),dzien_tygodnia,2,FALSE)</f>
        <v>Mon</v>
      </c>
      <c r="AH5" s="60"/>
      <c r="AI5" s="60"/>
      <c r="AJ5" s="56" t="str">
        <f>VLOOKUP(WEEKDAY(AJ6,2),dzien_tygodnia,2,FALSE)</f>
        <v>Tue</v>
      </c>
      <c r="AK5" s="57"/>
      <c r="AL5" s="58"/>
      <c r="AM5" s="56" t="str">
        <f>VLOOKUP(WEEKDAY(AM6,2),dzien_tygodnia,2,FALSE)</f>
        <v>Wed</v>
      </c>
      <c r="AN5" s="57"/>
      <c r="AO5" s="58"/>
      <c r="AP5" s="56" t="str">
        <f>VLOOKUP(WEEKDAY(AP6,2),dzien_tygodnia,2,FALSE)</f>
        <v>Thu</v>
      </c>
      <c r="AQ5" s="57"/>
      <c r="AR5" s="58"/>
      <c r="AS5" s="56" t="str">
        <f>VLOOKUP(WEEKDAY(AS6,2),dzien_tygodnia,2,FALSE)</f>
        <v>Fri</v>
      </c>
      <c r="AT5" s="57"/>
      <c r="AU5" s="58"/>
      <c r="AV5" s="56" t="str">
        <f>VLOOKUP(WEEKDAY(AV6,2),dzien_tygodnia,2,FALSE)</f>
        <v>Sat</v>
      </c>
      <c r="AW5" s="57"/>
      <c r="AX5" s="58"/>
      <c r="AY5" s="56" t="str">
        <f>VLOOKUP(WEEKDAY(AY6,2),dzien_tygodnia,2,FALSE)</f>
        <v>Sun</v>
      </c>
      <c r="AZ5" s="57"/>
      <c r="BA5" s="58"/>
      <c r="BB5" s="56" t="str">
        <f>VLOOKUP(WEEKDAY(BB6,2),dzien_tygodnia,2,FALSE)</f>
        <v>Mon</v>
      </c>
      <c r="BC5" s="57"/>
      <c r="BD5" s="58"/>
      <c r="BE5" s="56" t="str">
        <f>VLOOKUP(WEEKDAY(BE6,2),dzien_tygodnia,2,FALSE)</f>
        <v>Tue</v>
      </c>
      <c r="BF5" s="57"/>
      <c r="BG5" s="58"/>
    </row>
    <row r="6" spans="1:64" x14ac:dyDescent="0.25">
      <c r="L6" s="61">
        <f>D2-6/24</f>
        <v>40567</v>
      </c>
      <c r="M6" s="61"/>
      <c r="N6" s="61"/>
      <c r="O6" s="61">
        <f>L6+1</f>
        <v>40568</v>
      </c>
      <c r="P6" s="61"/>
      <c r="Q6" s="61"/>
      <c r="R6" s="61">
        <f t="shared" ref="R6" si="1">O6+1</f>
        <v>40569</v>
      </c>
      <c r="S6" s="61"/>
      <c r="T6" s="61"/>
      <c r="U6" s="61">
        <f t="shared" ref="U6" si="2">R6+1</f>
        <v>40570</v>
      </c>
      <c r="V6" s="61"/>
      <c r="W6" s="61"/>
      <c r="X6" s="61">
        <f t="shared" ref="X6" si="3">U6+1</f>
        <v>40571</v>
      </c>
      <c r="Y6" s="61"/>
      <c r="Z6" s="61"/>
      <c r="AA6" s="61">
        <f t="shared" ref="AA6" si="4">X6+1</f>
        <v>40572</v>
      </c>
      <c r="AB6" s="61"/>
      <c r="AC6" s="61"/>
      <c r="AD6" s="61">
        <f t="shared" ref="AD6" si="5">AA6+1</f>
        <v>40573</v>
      </c>
      <c r="AE6" s="61"/>
      <c r="AF6" s="61"/>
      <c r="AG6" s="61">
        <f t="shared" ref="AG6" si="6">AD6+1</f>
        <v>40574</v>
      </c>
      <c r="AH6" s="61"/>
      <c r="AI6" s="61"/>
      <c r="AJ6" s="61">
        <f t="shared" ref="AJ6" si="7">AG6+1</f>
        <v>40575</v>
      </c>
      <c r="AK6" s="61"/>
      <c r="AL6" s="61"/>
      <c r="AM6" s="61">
        <f t="shared" ref="AM6" si="8">AJ6+1</f>
        <v>40576</v>
      </c>
      <c r="AN6" s="61"/>
      <c r="AO6" s="61"/>
      <c r="AP6" s="61">
        <f t="shared" ref="AP6" si="9">AM6+1</f>
        <v>40577</v>
      </c>
      <c r="AQ6" s="61"/>
      <c r="AR6" s="61"/>
      <c r="AS6" s="61">
        <f t="shared" ref="AS6" si="10">AP6+1</f>
        <v>40578</v>
      </c>
      <c r="AT6" s="61"/>
      <c r="AU6" s="61"/>
      <c r="AV6" s="61">
        <f t="shared" ref="AV6" si="11">AS6+1</f>
        <v>40579</v>
      </c>
      <c r="AW6" s="61"/>
      <c r="AX6" s="61"/>
      <c r="AY6" s="61">
        <f t="shared" ref="AY6" si="12">AV6+1</f>
        <v>40580</v>
      </c>
      <c r="AZ6" s="61"/>
      <c r="BA6" s="61"/>
      <c r="BB6" s="61">
        <f t="shared" ref="BB6" si="13">AY6+1</f>
        <v>40581</v>
      </c>
      <c r="BC6" s="61"/>
      <c r="BD6" s="61"/>
      <c r="BE6" s="61">
        <f t="shared" ref="BE6" si="14">BB6+1</f>
        <v>40582</v>
      </c>
      <c r="BF6" s="61"/>
      <c r="BG6" s="61"/>
    </row>
    <row r="7" spans="1:64" s="7" customFormat="1" ht="26.25" customHeight="1" x14ac:dyDescent="0.25">
      <c r="A7" s="19"/>
      <c r="B7" s="19" t="s">
        <v>35</v>
      </c>
      <c r="C7" s="19" t="s">
        <v>9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21</v>
      </c>
      <c r="L7" s="11">
        <f>L6+6/24</f>
        <v>40567.25</v>
      </c>
      <c r="M7" s="11">
        <f>L7+M3</f>
        <v>40567.583333333336</v>
      </c>
      <c r="N7" s="11">
        <f t="shared" ref="N7:T7" si="15">M7+N3</f>
        <v>40567.916666666672</v>
      </c>
      <c r="O7" s="11">
        <f t="shared" si="15"/>
        <v>40568.250000000007</v>
      </c>
      <c r="P7" s="11">
        <f t="shared" si="15"/>
        <v>40568.583333333343</v>
      </c>
      <c r="Q7" s="11">
        <f t="shared" si="15"/>
        <v>40568.916666666679</v>
      </c>
      <c r="R7" s="11">
        <f t="shared" si="15"/>
        <v>40569.250000000015</v>
      </c>
      <c r="S7" s="11">
        <f t="shared" si="15"/>
        <v>40569.58333333335</v>
      </c>
      <c r="T7" s="11">
        <f t="shared" si="15"/>
        <v>40569.916666666686</v>
      </c>
      <c r="U7" s="11">
        <f>T7+U3</f>
        <v>40570.250000000022</v>
      </c>
      <c r="V7" s="11">
        <f>U7+V3</f>
        <v>40570.583333333358</v>
      </c>
      <c r="W7" s="11">
        <f>V7+W3</f>
        <v>40570.916666666693</v>
      </c>
      <c r="X7" s="11">
        <f t="shared" ref="X7:AC7" si="16">W7+X3</f>
        <v>40571.250000000029</v>
      </c>
      <c r="Y7" s="11">
        <f t="shared" si="16"/>
        <v>40571.583333333365</v>
      </c>
      <c r="Z7" s="11">
        <f t="shared" si="16"/>
        <v>40571.916666666701</v>
      </c>
      <c r="AA7" s="11">
        <f t="shared" si="16"/>
        <v>40572.250000000036</v>
      </c>
      <c r="AB7" s="11">
        <f t="shared" si="16"/>
        <v>40572.583333333372</v>
      </c>
      <c r="AC7" s="11">
        <f t="shared" si="16"/>
        <v>40572.916666666708</v>
      </c>
      <c r="AD7" s="11">
        <f t="shared" ref="AD7:AI7" si="17">AC7+AD3</f>
        <v>40573.250000000044</v>
      </c>
      <c r="AE7" s="11">
        <f t="shared" si="17"/>
        <v>40573.583333333379</v>
      </c>
      <c r="AF7" s="11">
        <f t="shared" si="17"/>
        <v>40573.916666666715</v>
      </c>
      <c r="AG7" s="11">
        <f t="shared" si="17"/>
        <v>40574.250000000051</v>
      </c>
      <c r="AH7" s="11">
        <f t="shared" si="17"/>
        <v>40574.583333333387</v>
      </c>
      <c r="AI7" s="11">
        <f t="shared" si="17"/>
        <v>40574.916666666722</v>
      </c>
      <c r="AJ7" s="11">
        <f>AJ6+6/24</f>
        <v>40575.25</v>
      </c>
      <c r="AK7" s="11">
        <f t="shared" ref="AK7:BG7" si="18">AJ7+AK3</f>
        <v>40575.583333333336</v>
      </c>
      <c r="AL7" s="11">
        <f t="shared" si="18"/>
        <v>40575.916666666672</v>
      </c>
      <c r="AM7" s="11">
        <f t="shared" si="18"/>
        <v>40576.250000000007</v>
      </c>
      <c r="AN7" s="11">
        <f t="shared" si="18"/>
        <v>40576.583333333343</v>
      </c>
      <c r="AO7" s="11">
        <f t="shared" si="18"/>
        <v>40576.916666666679</v>
      </c>
      <c r="AP7" s="11">
        <f t="shared" si="18"/>
        <v>40577.250000000015</v>
      </c>
      <c r="AQ7" s="11">
        <f t="shared" si="18"/>
        <v>40577.58333333335</v>
      </c>
      <c r="AR7" s="11">
        <f t="shared" si="18"/>
        <v>40577.916666666686</v>
      </c>
      <c r="AS7" s="11">
        <f t="shared" si="18"/>
        <v>40578.250000000022</v>
      </c>
      <c r="AT7" s="11">
        <f t="shared" si="18"/>
        <v>40578.583333333358</v>
      </c>
      <c r="AU7" s="11">
        <f t="shared" si="18"/>
        <v>40578.916666666693</v>
      </c>
      <c r="AV7" s="11">
        <f t="shared" si="18"/>
        <v>40579.250000000029</v>
      </c>
      <c r="AW7" s="11">
        <f t="shared" si="18"/>
        <v>40579.583333333365</v>
      </c>
      <c r="AX7" s="11">
        <f t="shared" si="18"/>
        <v>40579.916666666701</v>
      </c>
      <c r="AY7" s="11">
        <f t="shared" si="18"/>
        <v>40580.250000000036</v>
      </c>
      <c r="AZ7" s="11">
        <f t="shared" si="18"/>
        <v>40580.583333333372</v>
      </c>
      <c r="BA7" s="11">
        <f t="shared" si="18"/>
        <v>40580.916666666708</v>
      </c>
      <c r="BB7" s="11">
        <f t="shared" si="18"/>
        <v>40581.250000000044</v>
      </c>
      <c r="BC7" s="11">
        <f t="shared" si="18"/>
        <v>40581.583333333379</v>
      </c>
      <c r="BD7" s="11">
        <f t="shared" si="18"/>
        <v>40581.916666666715</v>
      </c>
      <c r="BE7" s="11">
        <f t="shared" si="18"/>
        <v>40582.250000000051</v>
      </c>
      <c r="BF7" s="11">
        <f t="shared" si="18"/>
        <v>40582.583333333387</v>
      </c>
      <c r="BG7" s="11">
        <f t="shared" si="18"/>
        <v>40582.916666666722</v>
      </c>
      <c r="BH7" s="3">
        <f>AI7+BH3</f>
        <v>40575.250000000058</v>
      </c>
    </row>
    <row r="8" spans="1:64" x14ac:dyDescent="0.25">
      <c r="A8" s="2">
        <v>1</v>
      </c>
      <c r="B8" s="64" t="s">
        <v>0</v>
      </c>
      <c r="C8" s="2" t="s">
        <v>54</v>
      </c>
      <c r="D8" s="10">
        <v>466672</v>
      </c>
      <c r="E8" s="10">
        <v>20000</v>
      </c>
      <c r="F8" s="4">
        <v>40567</v>
      </c>
      <c r="G8" s="5">
        <f t="shared" ref="G8:G18" si="19">D8/E8</f>
        <v>23.333600000000001</v>
      </c>
      <c r="H8" s="5">
        <f t="shared" ref="H8:H18" si="20">G8/$H$2</f>
        <v>2.9167000000000001</v>
      </c>
      <c r="I8" s="6">
        <f>D2</f>
        <v>40567.25</v>
      </c>
      <c r="J8" s="6">
        <f>I8+(D8/E8)/24</f>
        <v>40568.222233333334</v>
      </c>
      <c r="K8" s="8">
        <v>0.5</v>
      </c>
      <c r="L8" s="46">
        <f t="shared" ref="L8:M18" si="21">IF(OR($J8&lt;=L$7,$I8&gt;=M$7),0,IF(AND($I8&gt;=L$7,$J8&lt;M$7),$D8/($E8/8),IF(AND($I8&gt;=L$7,$I8&lt;M$7),(M$7-$I8)*24,IF(AND($J8&gt;L$7,$J8&lt;M$7),($J8-L$7)*24,$H$2))))</f>
        <v>8.0000000000582077</v>
      </c>
      <c r="M8" s="46">
        <f t="shared" si="21"/>
        <v>8</v>
      </c>
      <c r="N8" s="46">
        <f t="shared" ref="N8:P18" si="22">IF(OR($J8&lt;=N$7,$I8&gt;=O$7),0,IF(AND($I8&gt;=N$7,$J8&lt;O$7),$D8/($E8*$H$2/8),IF(AND($I8&gt;=N$7,$I8&lt;O$7),(O$7-$I8)*24,IF(AND($J8&gt;N$7,$J8&lt;O$7),($J8-N$7)*24,$H$2))))</f>
        <v>7.3335999998962507</v>
      </c>
      <c r="O8" s="46">
        <f t="shared" si="22"/>
        <v>0</v>
      </c>
      <c r="P8" s="46">
        <f t="shared" si="22"/>
        <v>0</v>
      </c>
      <c r="Q8" s="46">
        <f t="shared" ref="Q8:R18" si="23">IF(OR($J8&lt;=Q$7,$I8&gt;=R$7),0,IF(AND($I8&gt;=Q$7,$J8&lt;R$7),$D8/($E8/8),IF(AND($I8&gt;=Q$7,$I8&lt;R$7),(R$7-$I8)*24,IF(AND($J8&gt;Q$7,$J8&lt;R$7),($J8-Q$7)*24,$H$2))))</f>
        <v>0</v>
      </c>
      <c r="R8" s="46">
        <f t="shared" si="23"/>
        <v>0</v>
      </c>
      <c r="S8" s="46">
        <f t="shared" ref="S8:U18" si="24">IF(OR($J8&lt;=S$7,$I8&gt;=T$7),0,IF(AND($I8&gt;=S$7,$J8&lt;T$7),$D8/($E8*$H$2/8),IF(AND($I8&gt;=S$7,$I8&lt;T$7),(T$7-$I8)*24,IF(AND($J8&gt;S$7,$J8&lt;T$7),($J8-S$7)*24,$H$2))))</f>
        <v>0</v>
      </c>
      <c r="T8" s="46">
        <f t="shared" si="24"/>
        <v>0</v>
      </c>
      <c r="U8" s="46">
        <f t="shared" si="24"/>
        <v>0</v>
      </c>
      <c r="V8" s="46">
        <f t="shared" ref="V8:W18" si="25">IF(OR($J8&lt;=V$7,$I8&gt;=W$7),0,IF(AND($I8&gt;=V$7,$J8&lt;W$7),$D8/($E8/8),IF(AND($I8&gt;=V$7,$I8&lt;W$7),(W$7-$I8)*24,IF(AND($J8&gt;V$7,$J8&lt;W$7),($J8-V$7)*24,$H$2))))</f>
        <v>0</v>
      </c>
      <c r="W8" s="46">
        <f t="shared" si="25"/>
        <v>0</v>
      </c>
      <c r="X8" s="46">
        <f t="shared" ref="X8:Z18" si="26">IF(OR($J8&lt;=X$7,$I8&gt;=Y$7),0,IF(AND($I8&gt;=X$7,$J8&lt;Y$7),$D8/($E8*$H$2/8),IF(AND($I8&gt;=X$7,$I8&lt;Y$7),(Y$7-$I8)*24,IF(AND($J8&gt;X$7,$J8&lt;Y$7),($J8-X$7)*24,$H$2))))</f>
        <v>0</v>
      </c>
      <c r="Y8" s="46">
        <f t="shared" si="26"/>
        <v>0</v>
      </c>
      <c r="Z8" s="46">
        <f t="shared" si="26"/>
        <v>0</v>
      </c>
      <c r="AA8" s="46">
        <f t="shared" ref="AA8:AB18" si="27">IF(OR($J8&lt;=AA$7,$I8&gt;=AB$7),0,IF(AND($I8&gt;=AA$7,$J8&lt;AB$7),$D8/($E8/8),IF(AND($I8&gt;=AA$7,$I8&lt;AB$7),(AB$7-$I8)*24,IF(AND($J8&gt;AA$7,$J8&lt;AB$7),($J8-AA$7)*24,$H$2))))</f>
        <v>0</v>
      </c>
      <c r="AB8" s="46">
        <f t="shared" si="27"/>
        <v>0</v>
      </c>
      <c r="AC8" s="46">
        <f t="shared" ref="AC8:AE18" si="28">IF(OR($J8&lt;=AC$7,$I8&gt;=AD$7),0,IF(AND($I8&gt;=AC$7,$J8&lt;AD$7),$D8/($E8*$H$2/8),IF(AND($I8&gt;=AC$7,$I8&lt;AD$7),(AD$7-$I8)*24,IF(AND($J8&gt;AC$7,$J8&lt;AD$7),($J8-AC$7)*24,$H$2))))</f>
        <v>0</v>
      </c>
      <c r="AD8" s="46">
        <f t="shared" si="28"/>
        <v>0</v>
      </c>
      <c r="AE8" s="46">
        <f t="shared" si="28"/>
        <v>0</v>
      </c>
      <c r="AF8" s="46">
        <f t="shared" ref="AF8:AG18" si="29">IF(OR($J8&lt;=AF$7,$I8&gt;=AG$7),0,IF(AND($I8&gt;=AF$7,$J8&lt;AG$7),$D8/($E8/8),IF(AND($I8&gt;=AF$7,$I8&lt;AG$7),(AG$7-$I8)*24,IF(AND($J8&gt;AF$7,$J8&lt;AG$7),($J8-AF$7)*24,$H$2))))</f>
        <v>0</v>
      </c>
      <c r="AG8" s="46">
        <f t="shared" si="29"/>
        <v>0</v>
      </c>
      <c r="AH8" s="46">
        <f t="shared" ref="AH8:AJ18" si="30">IF(OR($J8&lt;=AH$7,$I8&gt;=AI$7),0,IF(AND($I8&gt;=AH$7,$J8&lt;AI$7),$D8/($E8*$H$2/8),IF(AND($I8&gt;=AH$7,$I8&lt;AI$7),(AI$7-$I8)*24,IF(AND($J8&gt;AH$7,$J8&lt;AI$7),($J8-AH$7)*24,$H$2))))</f>
        <v>0</v>
      </c>
      <c r="AI8" s="46">
        <f t="shared" si="30"/>
        <v>0</v>
      </c>
      <c r="AJ8" s="46">
        <f t="shared" si="30"/>
        <v>0</v>
      </c>
      <c r="AK8" s="46">
        <f t="shared" ref="AK8:AL18" si="31">IF(OR($J8&lt;=AK$7,$I8&gt;=AL$7),0,IF(AND($I8&gt;=AK$7,$J8&lt;AL$7),$D8/($E8/8),IF(AND($I8&gt;=AK$7,$I8&lt;AL$7),(AL$7-$I8)*24,IF(AND($J8&gt;AK$7,$J8&lt;AL$7),($J8-AK$7)*24,$H$2))))</f>
        <v>0</v>
      </c>
      <c r="AL8" s="46">
        <f t="shared" si="31"/>
        <v>0</v>
      </c>
      <c r="AM8" s="46">
        <f t="shared" ref="AM8:AO18" si="32">IF(OR($J8&lt;=AM$7,$I8&gt;=AN$7),0,IF(AND($I8&gt;=AM$7,$J8&lt;AN$7),$D8/($E8*$H$2/8),IF(AND($I8&gt;=AM$7,$I8&lt;AN$7),(AN$7-$I8)*24,IF(AND($J8&gt;AM$7,$J8&lt;AN$7),($J8-AM$7)*24,$H$2))))</f>
        <v>0</v>
      </c>
      <c r="AN8" s="46">
        <f t="shared" si="32"/>
        <v>0</v>
      </c>
      <c r="AO8" s="46">
        <f t="shared" si="32"/>
        <v>0</v>
      </c>
      <c r="AP8" s="46">
        <f t="shared" ref="AP8:AQ18" si="33">IF(OR($J8&lt;=AP$7,$I8&gt;=AQ$7),0,IF(AND($I8&gt;=AP$7,$J8&lt;AQ$7),$D8/($E8/8),IF(AND($I8&gt;=AP$7,$I8&lt;AQ$7),(AQ$7-$I8)*24,IF(AND($J8&gt;AP$7,$J8&lt;AQ$7),($J8-AP$7)*24,$H$2))))</f>
        <v>0</v>
      </c>
      <c r="AQ8" s="46">
        <f t="shared" si="33"/>
        <v>0</v>
      </c>
      <c r="AR8" s="46">
        <f t="shared" ref="AR8:AT18" si="34">IF(OR($J8&lt;=AR$7,$I8&gt;=AS$7),0,IF(AND($I8&gt;=AR$7,$J8&lt;AS$7),$D8/($E8*$H$2/8),IF(AND($I8&gt;=AR$7,$I8&lt;AS$7),(AS$7-$I8)*24,IF(AND($J8&gt;AR$7,$J8&lt;AS$7),($J8-AR$7)*24,$H$2))))</f>
        <v>0</v>
      </c>
      <c r="AS8" s="46">
        <f t="shared" si="34"/>
        <v>0</v>
      </c>
      <c r="AT8" s="46">
        <f t="shared" si="34"/>
        <v>0</v>
      </c>
      <c r="AU8" s="46">
        <f t="shared" ref="AU8:AV18" si="35">IF(OR($J8&lt;=AU$7,$I8&gt;=AV$7),0,IF(AND($I8&gt;=AU$7,$J8&lt;AV$7),$D8/($E8/8),IF(AND($I8&gt;=AU$7,$I8&lt;AV$7),(AV$7-$I8)*24,IF(AND($J8&gt;AU$7,$J8&lt;AV$7),($J8-AU$7)*24,$H$2))))</f>
        <v>0</v>
      </c>
      <c r="AV8" s="46">
        <f t="shared" si="35"/>
        <v>0</v>
      </c>
      <c r="AW8" s="46">
        <f t="shared" ref="AW8:AY18" si="36">IF(OR($J8&lt;=AW$7,$I8&gt;=AX$7),0,IF(AND($I8&gt;=AW$7,$J8&lt;AX$7),$D8/($E8*$H$2/8),IF(AND($I8&gt;=AW$7,$I8&lt;AX$7),(AX$7-$I8)*24,IF(AND($J8&gt;AW$7,$J8&lt;AX$7),($J8-AW$7)*24,$H$2))))</f>
        <v>0</v>
      </c>
      <c r="AX8" s="46">
        <f t="shared" si="36"/>
        <v>0</v>
      </c>
      <c r="AY8" s="46">
        <f t="shared" si="36"/>
        <v>0</v>
      </c>
      <c r="AZ8" s="46">
        <f t="shared" ref="AZ8:BA18" si="37">IF(OR($J8&lt;=AZ$7,$I8&gt;=BA$7),0,IF(AND($I8&gt;=AZ$7,$J8&lt;BA$7),$D8/($E8/8),IF(AND($I8&gt;=AZ$7,$I8&lt;BA$7),(BA$7-$I8)*24,IF(AND($J8&gt;AZ$7,$J8&lt;BA$7),($J8-AZ$7)*24,$H$2))))</f>
        <v>0</v>
      </c>
      <c r="BA8" s="46">
        <f t="shared" si="37"/>
        <v>0</v>
      </c>
      <c r="BB8" s="46">
        <f t="shared" ref="BB8:BD18" si="38">IF(OR($J8&lt;=BB$7,$I8&gt;=BC$7),0,IF(AND($I8&gt;=BB$7,$J8&lt;BC$7),$D8/($E8*$H$2/8),IF(AND($I8&gt;=BB$7,$I8&lt;BC$7),(BC$7-$I8)*24,IF(AND($J8&gt;BB$7,$J8&lt;BC$7),($J8-BB$7)*24,$H$2))))</f>
        <v>0</v>
      </c>
      <c r="BC8" s="46">
        <f t="shared" si="38"/>
        <v>0</v>
      </c>
      <c r="BD8" s="46">
        <f t="shared" si="38"/>
        <v>0</v>
      </c>
      <c r="BE8" s="46">
        <f t="shared" ref="BE8:BF18" si="39">IF(OR($J8&lt;=BE$7,$I8&gt;=BF$7),0,IF(AND($I8&gt;=BE$7,$J8&lt;BF$7),$D8/($E8/8),IF(AND($I8&gt;=BE$7,$I8&lt;BF$7),(BF$7-$I8)*24,IF(AND($J8&gt;BE$7,$J8&lt;BF$7),($J8-BE$7)*24,$H$2))))</f>
        <v>0</v>
      </c>
      <c r="BF8" s="46">
        <f t="shared" si="39"/>
        <v>0</v>
      </c>
      <c r="BG8" s="46">
        <f t="shared" ref="BG8:BG18" si="40">IF(OR($J8&lt;=BG$7,$I8&gt;=BH$7),0,IF(AND($I8&gt;=BG$7,$J8&lt;BH$7),$D8/($E8*$H$2/8),IF(AND($I8&gt;=BG$7,$I8&lt;BH$7),(BH$7-$I8)*24,IF(AND($J8&gt;BG$7,$J8&lt;BH$7),($J8-BG$7)*24,$H$2))))</f>
        <v>0</v>
      </c>
      <c r="BH8" s="46">
        <f t="shared" ref="BH8:BH18" si="41">IF(OR($J8&lt;=BH$7,$I8&gt;=BI$7),0,IF(AND($I8&gt;=BH$7,$J8&lt;BI$7),$D8/($E8*$H$2/8),IF(AND($I8&gt;=BH$7,$I8&lt;BI7),(BI$7-$I8)*24,IF(AND($J8&gt;BH$7,$J8&lt;BI$7),($J8-BH$7)*24,$H$2))))</f>
        <v>0</v>
      </c>
      <c r="BI8" s="9">
        <f t="shared" ref="BI8:BI18" si="42">SUM(L8:AI8)</f>
        <v>23.333599999954458</v>
      </c>
      <c r="BJ8">
        <f t="array" ref="BJ8">IFERROR(SMALL(IF(L8:BH8&gt;0,COLUMN(L8:BH8),""),1),0)</f>
        <v>12</v>
      </c>
      <c r="BK8">
        <f t="array" ref="BK8">IFERROR(LARGE(IF(L8:BH8&gt;0,COLUMN(L8:BH8),""),1),0)</f>
        <v>14</v>
      </c>
      <c r="BL8">
        <f>BK8-BJ8+1</f>
        <v>3</v>
      </c>
    </row>
    <row r="9" spans="1:64" x14ac:dyDescent="0.25">
      <c r="A9" s="2">
        <v>2</v>
      </c>
      <c r="B9" s="64" t="s">
        <v>0</v>
      </c>
      <c r="C9" s="2" t="s">
        <v>55</v>
      </c>
      <c r="D9" s="10">
        <v>2310</v>
      </c>
      <c r="E9" s="10">
        <v>2125</v>
      </c>
      <c r="F9" s="4">
        <v>40568</v>
      </c>
      <c r="G9" s="5">
        <f t="shared" si="19"/>
        <v>1.0870588235294119</v>
      </c>
      <c r="H9" s="5">
        <f t="shared" si="20"/>
        <v>0.13588235294117648</v>
      </c>
      <c r="I9" s="6">
        <f>IF(B9=B8,IF($F9&gt;$J8,$F9+6/24,J8+K8/24),F9+6/24)</f>
        <v>40568.24306666667</v>
      </c>
      <c r="J9" s="6">
        <f t="shared" ref="J9:J18" si="43">I9+(D9/E9)/24</f>
        <v>40568.288360784318</v>
      </c>
      <c r="K9" s="8">
        <v>0.5</v>
      </c>
      <c r="L9" s="46">
        <f t="shared" si="21"/>
        <v>0</v>
      </c>
      <c r="M9" s="46">
        <f t="shared" si="21"/>
        <v>0</v>
      </c>
      <c r="N9" s="46">
        <f t="shared" si="22"/>
        <v>0.16640000010374933</v>
      </c>
      <c r="O9" s="46">
        <f t="shared" si="22"/>
        <v>0.9206588234519586</v>
      </c>
      <c r="P9" s="46">
        <f t="shared" si="22"/>
        <v>0</v>
      </c>
      <c r="Q9" s="46">
        <f t="shared" si="23"/>
        <v>0</v>
      </c>
      <c r="R9" s="46">
        <f t="shared" si="23"/>
        <v>0</v>
      </c>
      <c r="S9" s="46">
        <f t="shared" si="24"/>
        <v>0</v>
      </c>
      <c r="T9" s="46">
        <f t="shared" si="24"/>
        <v>0</v>
      </c>
      <c r="U9" s="46">
        <f t="shared" si="24"/>
        <v>0</v>
      </c>
      <c r="V9" s="46">
        <f t="shared" si="25"/>
        <v>0</v>
      </c>
      <c r="W9" s="46">
        <f t="shared" si="25"/>
        <v>0</v>
      </c>
      <c r="X9" s="46">
        <f t="shared" si="26"/>
        <v>0</v>
      </c>
      <c r="Y9" s="46">
        <f t="shared" si="26"/>
        <v>0</v>
      </c>
      <c r="Z9" s="46">
        <f t="shared" si="26"/>
        <v>0</v>
      </c>
      <c r="AA9" s="46">
        <f t="shared" si="27"/>
        <v>0</v>
      </c>
      <c r="AB9" s="46">
        <f t="shared" si="27"/>
        <v>0</v>
      </c>
      <c r="AC9" s="46">
        <f t="shared" si="28"/>
        <v>0</v>
      </c>
      <c r="AD9" s="46">
        <f t="shared" si="28"/>
        <v>0</v>
      </c>
      <c r="AE9" s="46">
        <f t="shared" si="28"/>
        <v>0</v>
      </c>
      <c r="AF9" s="46">
        <f t="shared" si="29"/>
        <v>0</v>
      </c>
      <c r="AG9" s="46">
        <f t="shared" si="29"/>
        <v>0</v>
      </c>
      <c r="AH9" s="46">
        <f t="shared" si="30"/>
        <v>0</v>
      </c>
      <c r="AI9" s="46">
        <f t="shared" si="30"/>
        <v>0</v>
      </c>
      <c r="AJ9" s="46">
        <f t="shared" si="30"/>
        <v>0</v>
      </c>
      <c r="AK9" s="46">
        <f t="shared" si="31"/>
        <v>0</v>
      </c>
      <c r="AL9" s="46">
        <f t="shared" si="31"/>
        <v>0</v>
      </c>
      <c r="AM9" s="46">
        <f t="shared" si="32"/>
        <v>0</v>
      </c>
      <c r="AN9" s="46">
        <f t="shared" si="32"/>
        <v>0</v>
      </c>
      <c r="AO9" s="46">
        <f t="shared" si="32"/>
        <v>0</v>
      </c>
      <c r="AP9" s="46">
        <f t="shared" si="33"/>
        <v>0</v>
      </c>
      <c r="AQ9" s="46">
        <f t="shared" si="33"/>
        <v>0</v>
      </c>
      <c r="AR9" s="46">
        <f t="shared" si="34"/>
        <v>0</v>
      </c>
      <c r="AS9" s="46">
        <f t="shared" si="34"/>
        <v>0</v>
      </c>
      <c r="AT9" s="46">
        <f t="shared" si="34"/>
        <v>0</v>
      </c>
      <c r="AU9" s="46">
        <f t="shared" si="35"/>
        <v>0</v>
      </c>
      <c r="AV9" s="46">
        <f t="shared" si="35"/>
        <v>0</v>
      </c>
      <c r="AW9" s="46">
        <f t="shared" si="36"/>
        <v>0</v>
      </c>
      <c r="AX9" s="46">
        <f t="shared" si="36"/>
        <v>0</v>
      </c>
      <c r="AY9" s="46">
        <f t="shared" si="36"/>
        <v>0</v>
      </c>
      <c r="AZ9" s="46">
        <f t="shared" si="37"/>
        <v>0</v>
      </c>
      <c r="BA9" s="46">
        <f t="shared" si="37"/>
        <v>0</v>
      </c>
      <c r="BB9" s="46">
        <f t="shared" si="38"/>
        <v>0</v>
      </c>
      <c r="BC9" s="46">
        <f t="shared" si="38"/>
        <v>0</v>
      </c>
      <c r="BD9" s="46">
        <f t="shared" si="38"/>
        <v>0</v>
      </c>
      <c r="BE9" s="46">
        <f t="shared" si="39"/>
        <v>0</v>
      </c>
      <c r="BF9" s="46">
        <f t="shared" si="39"/>
        <v>0</v>
      </c>
      <c r="BG9" s="46">
        <f t="shared" si="40"/>
        <v>0</v>
      </c>
      <c r="BH9" s="46">
        <f t="shared" si="41"/>
        <v>0</v>
      </c>
      <c r="BI9" s="9">
        <f t="shared" si="42"/>
        <v>1.0870588235557079</v>
      </c>
      <c r="BJ9">
        <f t="array" ref="BJ9">IFERROR(SMALL(IF(L9:BH9&gt;0,COLUMN(L9:BH9),""),1),0)</f>
        <v>14</v>
      </c>
      <c r="BK9">
        <f t="array" ref="BK9">IFERROR(LARGE(IF(L9:BH9&gt;0,COLUMN(L9:BH9),""),1),0)</f>
        <v>15</v>
      </c>
      <c r="BL9">
        <f>BK9-BJ9+1</f>
        <v>2</v>
      </c>
    </row>
    <row r="10" spans="1:64" x14ac:dyDescent="0.25">
      <c r="A10" s="2">
        <v>3</v>
      </c>
      <c r="B10" s="64" t="s">
        <v>0</v>
      </c>
      <c r="C10" s="2" t="s">
        <v>56</v>
      </c>
      <c r="D10" s="10">
        <v>4023</v>
      </c>
      <c r="E10" s="10">
        <v>212.5</v>
      </c>
      <c r="F10" s="4">
        <v>40567</v>
      </c>
      <c r="G10" s="5">
        <f t="shared" si="19"/>
        <v>18.931764705882355</v>
      </c>
      <c r="H10" s="5">
        <f t="shared" si="20"/>
        <v>2.3664705882352943</v>
      </c>
      <c r="I10" s="6">
        <f t="shared" ref="I10:I18" si="44">IF(B10=B9,IF($F10&gt;$J9,$F10+6/24,J9+K9/24),F10+6/24)</f>
        <v>40568.309194117654</v>
      </c>
      <c r="J10" s="6">
        <f t="shared" si="43"/>
        <v>40569.098017647062</v>
      </c>
      <c r="K10" s="8">
        <v>0.5</v>
      </c>
      <c r="L10" s="46">
        <f t="shared" si="21"/>
        <v>0</v>
      </c>
      <c r="M10" s="46">
        <f t="shared" si="21"/>
        <v>0</v>
      </c>
      <c r="N10" s="46">
        <f t="shared" si="22"/>
        <v>0</v>
      </c>
      <c r="O10" s="46">
        <f t="shared" si="22"/>
        <v>6.5793411765480414</v>
      </c>
      <c r="P10" s="46">
        <f t="shared" si="22"/>
        <v>8</v>
      </c>
      <c r="Q10" s="46">
        <f t="shared" si="23"/>
        <v>4.3524235291988589</v>
      </c>
      <c r="R10" s="46">
        <f t="shared" si="23"/>
        <v>0</v>
      </c>
      <c r="S10" s="46">
        <f t="shared" si="24"/>
        <v>0</v>
      </c>
      <c r="T10" s="46">
        <f t="shared" si="24"/>
        <v>0</v>
      </c>
      <c r="U10" s="46">
        <f t="shared" si="24"/>
        <v>0</v>
      </c>
      <c r="V10" s="46">
        <f t="shared" si="25"/>
        <v>0</v>
      </c>
      <c r="W10" s="46">
        <f t="shared" si="25"/>
        <v>0</v>
      </c>
      <c r="X10" s="46">
        <f t="shared" si="26"/>
        <v>0</v>
      </c>
      <c r="Y10" s="46">
        <f t="shared" si="26"/>
        <v>0</v>
      </c>
      <c r="Z10" s="46">
        <f t="shared" si="26"/>
        <v>0</v>
      </c>
      <c r="AA10" s="46">
        <f t="shared" si="27"/>
        <v>0</v>
      </c>
      <c r="AB10" s="46">
        <f t="shared" si="27"/>
        <v>0</v>
      </c>
      <c r="AC10" s="46">
        <f t="shared" si="28"/>
        <v>0</v>
      </c>
      <c r="AD10" s="46">
        <f t="shared" si="28"/>
        <v>0</v>
      </c>
      <c r="AE10" s="46">
        <f t="shared" si="28"/>
        <v>0</v>
      </c>
      <c r="AF10" s="46">
        <f t="shared" si="29"/>
        <v>0</v>
      </c>
      <c r="AG10" s="46">
        <f t="shared" si="29"/>
        <v>0</v>
      </c>
      <c r="AH10" s="46">
        <f t="shared" si="30"/>
        <v>0</v>
      </c>
      <c r="AI10" s="46">
        <f t="shared" si="30"/>
        <v>0</v>
      </c>
      <c r="AJ10" s="46">
        <f t="shared" si="30"/>
        <v>0</v>
      </c>
      <c r="AK10" s="46">
        <f t="shared" si="31"/>
        <v>0</v>
      </c>
      <c r="AL10" s="46">
        <f t="shared" si="31"/>
        <v>0</v>
      </c>
      <c r="AM10" s="46">
        <f t="shared" si="32"/>
        <v>0</v>
      </c>
      <c r="AN10" s="46">
        <f t="shared" si="32"/>
        <v>0</v>
      </c>
      <c r="AO10" s="46">
        <f t="shared" si="32"/>
        <v>0</v>
      </c>
      <c r="AP10" s="46">
        <f t="shared" si="33"/>
        <v>0</v>
      </c>
      <c r="AQ10" s="46">
        <f t="shared" si="33"/>
        <v>0</v>
      </c>
      <c r="AR10" s="46">
        <f t="shared" si="34"/>
        <v>0</v>
      </c>
      <c r="AS10" s="46">
        <f t="shared" si="34"/>
        <v>0</v>
      </c>
      <c r="AT10" s="46">
        <f t="shared" si="34"/>
        <v>0</v>
      </c>
      <c r="AU10" s="46">
        <f t="shared" si="35"/>
        <v>0</v>
      </c>
      <c r="AV10" s="46">
        <f t="shared" si="35"/>
        <v>0</v>
      </c>
      <c r="AW10" s="46">
        <f t="shared" si="36"/>
        <v>0</v>
      </c>
      <c r="AX10" s="46">
        <f t="shared" si="36"/>
        <v>0</v>
      </c>
      <c r="AY10" s="46">
        <f t="shared" si="36"/>
        <v>0</v>
      </c>
      <c r="AZ10" s="46">
        <f t="shared" si="37"/>
        <v>0</v>
      </c>
      <c r="BA10" s="46">
        <f t="shared" si="37"/>
        <v>0</v>
      </c>
      <c r="BB10" s="46">
        <f t="shared" si="38"/>
        <v>0</v>
      </c>
      <c r="BC10" s="46">
        <f t="shared" si="38"/>
        <v>0</v>
      </c>
      <c r="BD10" s="46">
        <f t="shared" si="38"/>
        <v>0</v>
      </c>
      <c r="BE10" s="46">
        <f t="shared" si="39"/>
        <v>0</v>
      </c>
      <c r="BF10" s="46">
        <f t="shared" si="39"/>
        <v>0</v>
      </c>
      <c r="BG10" s="46">
        <f t="shared" si="40"/>
        <v>0</v>
      </c>
      <c r="BH10" s="46">
        <f t="shared" si="41"/>
        <v>0</v>
      </c>
      <c r="BI10" s="9">
        <f t="shared" si="42"/>
        <v>18.9317647057469</v>
      </c>
      <c r="BJ10">
        <f t="array" ref="BJ10">IFERROR(SMALL(IF(L10:BH10&gt;0,COLUMN(L10:BH10),""),1),0)</f>
        <v>15</v>
      </c>
      <c r="BK10">
        <f t="array" ref="BK10">IFERROR(LARGE(IF(L10:BH10&gt;0,COLUMN(L10:BH10),""),1),0)</f>
        <v>17</v>
      </c>
      <c r="BL10">
        <f>BK10-BJ10+1</f>
        <v>3</v>
      </c>
    </row>
    <row r="11" spans="1:64" x14ac:dyDescent="0.25">
      <c r="A11" s="2">
        <v>4</v>
      </c>
      <c r="B11" s="65" t="s">
        <v>12</v>
      </c>
      <c r="C11" s="2" t="s">
        <v>36</v>
      </c>
      <c r="D11" s="10">
        <v>53010</v>
      </c>
      <c r="E11" s="10">
        <v>2125</v>
      </c>
      <c r="F11" s="4">
        <v>40567</v>
      </c>
      <c r="G11" s="5">
        <f t="shared" si="19"/>
        <v>24.945882352941176</v>
      </c>
      <c r="H11" s="5">
        <f t="shared" si="20"/>
        <v>3.118235294117647</v>
      </c>
      <c r="I11" s="6">
        <f t="shared" si="44"/>
        <v>40567.25</v>
      </c>
      <c r="J11" s="6">
        <f t="shared" si="43"/>
        <v>40568.289411764708</v>
      </c>
      <c r="K11" s="8">
        <v>2</v>
      </c>
      <c r="L11" s="46">
        <f t="shared" si="21"/>
        <v>8.0000000000582077</v>
      </c>
      <c r="M11" s="46">
        <f t="shared" si="21"/>
        <v>8</v>
      </c>
      <c r="N11" s="46">
        <f t="shared" si="22"/>
        <v>8</v>
      </c>
      <c r="O11" s="46">
        <f t="shared" si="22"/>
        <v>0.94588235282571986</v>
      </c>
      <c r="P11" s="46">
        <f t="shared" si="22"/>
        <v>0</v>
      </c>
      <c r="Q11" s="46">
        <f t="shared" si="23"/>
        <v>0</v>
      </c>
      <c r="R11" s="46">
        <f t="shared" si="23"/>
        <v>0</v>
      </c>
      <c r="S11" s="46">
        <f t="shared" si="24"/>
        <v>0</v>
      </c>
      <c r="T11" s="46">
        <f t="shared" si="24"/>
        <v>0</v>
      </c>
      <c r="U11" s="46">
        <f t="shared" si="24"/>
        <v>0</v>
      </c>
      <c r="V11" s="46">
        <f t="shared" si="25"/>
        <v>0</v>
      </c>
      <c r="W11" s="46">
        <f t="shared" si="25"/>
        <v>0</v>
      </c>
      <c r="X11" s="46">
        <f t="shared" si="26"/>
        <v>0</v>
      </c>
      <c r="Y11" s="46">
        <f t="shared" si="26"/>
        <v>0</v>
      </c>
      <c r="Z11" s="46">
        <f t="shared" si="26"/>
        <v>0</v>
      </c>
      <c r="AA11" s="46">
        <f t="shared" si="27"/>
        <v>0</v>
      </c>
      <c r="AB11" s="46">
        <f t="shared" si="27"/>
        <v>0</v>
      </c>
      <c r="AC11" s="46">
        <f t="shared" si="28"/>
        <v>0</v>
      </c>
      <c r="AD11" s="46">
        <f t="shared" si="28"/>
        <v>0</v>
      </c>
      <c r="AE11" s="46">
        <f t="shared" si="28"/>
        <v>0</v>
      </c>
      <c r="AF11" s="46">
        <f t="shared" si="29"/>
        <v>0</v>
      </c>
      <c r="AG11" s="46">
        <f t="shared" si="29"/>
        <v>0</v>
      </c>
      <c r="AH11" s="46">
        <f t="shared" si="30"/>
        <v>0</v>
      </c>
      <c r="AI11" s="46">
        <f t="shared" si="30"/>
        <v>0</v>
      </c>
      <c r="AJ11" s="46">
        <f t="shared" si="30"/>
        <v>0</v>
      </c>
      <c r="AK11" s="46">
        <f t="shared" si="31"/>
        <v>0</v>
      </c>
      <c r="AL11" s="46">
        <f t="shared" si="31"/>
        <v>0</v>
      </c>
      <c r="AM11" s="46">
        <f t="shared" si="32"/>
        <v>0</v>
      </c>
      <c r="AN11" s="46">
        <f t="shared" si="32"/>
        <v>0</v>
      </c>
      <c r="AO11" s="46">
        <f t="shared" si="32"/>
        <v>0</v>
      </c>
      <c r="AP11" s="46">
        <f t="shared" si="33"/>
        <v>0</v>
      </c>
      <c r="AQ11" s="46">
        <f t="shared" si="33"/>
        <v>0</v>
      </c>
      <c r="AR11" s="46">
        <f t="shared" si="34"/>
        <v>0</v>
      </c>
      <c r="AS11" s="46">
        <f t="shared" si="34"/>
        <v>0</v>
      </c>
      <c r="AT11" s="46">
        <f t="shared" si="34"/>
        <v>0</v>
      </c>
      <c r="AU11" s="46">
        <f t="shared" si="35"/>
        <v>0</v>
      </c>
      <c r="AV11" s="46">
        <f t="shared" si="35"/>
        <v>0</v>
      </c>
      <c r="AW11" s="46">
        <f t="shared" si="36"/>
        <v>0</v>
      </c>
      <c r="AX11" s="46">
        <f t="shared" si="36"/>
        <v>0</v>
      </c>
      <c r="AY11" s="46">
        <f t="shared" si="36"/>
        <v>0</v>
      </c>
      <c r="AZ11" s="46">
        <f t="shared" si="37"/>
        <v>0</v>
      </c>
      <c r="BA11" s="46">
        <f t="shared" si="37"/>
        <v>0</v>
      </c>
      <c r="BB11" s="46">
        <f t="shared" si="38"/>
        <v>0</v>
      </c>
      <c r="BC11" s="46">
        <f t="shared" si="38"/>
        <v>0</v>
      </c>
      <c r="BD11" s="46">
        <f t="shared" si="38"/>
        <v>0</v>
      </c>
      <c r="BE11" s="46">
        <f t="shared" si="39"/>
        <v>0</v>
      </c>
      <c r="BF11" s="46">
        <f t="shared" si="39"/>
        <v>0</v>
      </c>
      <c r="BG11" s="46">
        <f t="shared" si="40"/>
        <v>0</v>
      </c>
      <c r="BH11" s="46">
        <f t="shared" si="41"/>
        <v>0</v>
      </c>
      <c r="BI11" s="9">
        <f t="shared" si="42"/>
        <v>24.945882352883928</v>
      </c>
      <c r="BJ11">
        <f t="array" ref="BJ11">IFERROR(SMALL(IF(L11:BH11&gt;0,COLUMN(L11:BH11),""),1),0)</f>
        <v>12</v>
      </c>
      <c r="BK11">
        <f t="array" ref="BK11">IFERROR(LARGE(IF(L11:BH11&gt;0,COLUMN(L11:BH11),""),1),0)</f>
        <v>15</v>
      </c>
      <c r="BL11">
        <f>BK11-BJ11+1</f>
        <v>4</v>
      </c>
    </row>
    <row r="12" spans="1:64" x14ac:dyDescent="0.25">
      <c r="A12" s="2">
        <v>5</v>
      </c>
      <c r="B12" s="65" t="s">
        <v>12</v>
      </c>
      <c r="C12" s="2" t="s">
        <v>37</v>
      </c>
      <c r="D12" s="10">
        <v>20000</v>
      </c>
      <c r="E12" s="10">
        <v>2125</v>
      </c>
      <c r="F12" s="4">
        <v>40568</v>
      </c>
      <c r="G12" s="5">
        <f t="shared" si="19"/>
        <v>9.4117647058823533</v>
      </c>
      <c r="H12" s="5">
        <f t="shared" si="20"/>
        <v>1.1764705882352942</v>
      </c>
      <c r="I12" s="6">
        <f t="shared" si="44"/>
        <v>40568.372745098044</v>
      </c>
      <c r="J12" s="6">
        <f t="shared" si="43"/>
        <v>40568.764901960792</v>
      </c>
      <c r="K12" s="8">
        <v>1</v>
      </c>
      <c r="L12" s="46">
        <f t="shared" si="21"/>
        <v>0</v>
      </c>
      <c r="M12" s="46">
        <f t="shared" si="21"/>
        <v>0</v>
      </c>
      <c r="N12" s="46">
        <f t="shared" si="22"/>
        <v>0</v>
      </c>
      <c r="O12" s="46">
        <f t="shared" si="22"/>
        <v>5.0541176471742801</v>
      </c>
      <c r="P12" s="46">
        <f t="shared" si="22"/>
        <v>4.3576470587868243</v>
      </c>
      <c r="Q12" s="46">
        <f t="shared" si="23"/>
        <v>0</v>
      </c>
      <c r="R12" s="46">
        <f t="shared" si="23"/>
        <v>0</v>
      </c>
      <c r="S12" s="46">
        <f t="shared" si="24"/>
        <v>0</v>
      </c>
      <c r="T12" s="46">
        <f t="shared" si="24"/>
        <v>0</v>
      </c>
      <c r="U12" s="46">
        <f t="shared" si="24"/>
        <v>0</v>
      </c>
      <c r="V12" s="46">
        <f t="shared" si="25"/>
        <v>0</v>
      </c>
      <c r="W12" s="46">
        <f t="shared" si="25"/>
        <v>0</v>
      </c>
      <c r="X12" s="46">
        <f t="shared" si="26"/>
        <v>0</v>
      </c>
      <c r="Y12" s="46">
        <f t="shared" si="26"/>
        <v>0</v>
      </c>
      <c r="Z12" s="46">
        <f t="shared" si="26"/>
        <v>0</v>
      </c>
      <c r="AA12" s="46">
        <f t="shared" si="27"/>
        <v>0</v>
      </c>
      <c r="AB12" s="46">
        <f t="shared" si="27"/>
        <v>0</v>
      </c>
      <c r="AC12" s="46">
        <f t="shared" si="28"/>
        <v>0</v>
      </c>
      <c r="AD12" s="46">
        <f t="shared" si="28"/>
        <v>0</v>
      </c>
      <c r="AE12" s="46">
        <f t="shared" si="28"/>
        <v>0</v>
      </c>
      <c r="AF12" s="46">
        <f t="shared" si="29"/>
        <v>0</v>
      </c>
      <c r="AG12" s="46">
        <f t="shared" si="29"/>
        <v>0</v>
      </c>
      <c r="AH12" s="46">
        <f t="shared" si="30"/>
        <v>0</v>
      </c>
      <c r="AI12" s="46">
        <f t="shared" si="30"/>
        <v>0</v>
      </c>
      <c r="AJ12" s="46">
        <f t="shared" si="30"/>
        <v>0</v>
      </c>
      <c r="AK12" s="46">
        <f t="shared" si="31"/>
        <v>0</v>
      </c>
      <c r="AL12" s="46">
        <f t="shared" si="31"/>
        <v>0</v>
      </c>
      <c r="AM12" s="46">
        <f t="shared" si="32"/>
        <v>0</v>
      </c>
      <c r="AN12" s="46">
        <f t="shared" si="32"/>
        <v>0</v>
      </c>
      <c r="AO12" s="46">
        <f t="shared" si="32"/>
        <v>0</v>
      </c>
      <c r="AP12" s="46">
        <f t="shared" si="33"/>
        <v>0</v>
      </c>
      <c r="AQ12" s="46">
        <f t="shared" si="33"/>
        <v>0</v>
      </c>
      <c r="AR12" s="46">
        <f t="shared" si="34"/>
        <v>0</v>
      </c>
      <c r="AS12" s="46">
        <f t="shared" si="34"/>
        <v>0</v>
      </c>
      <c r="AT12" s="46">
        <f t="shared" si="34"/>
        <v>0</v>
      </c>
      <c r="AU12" s="46">
        <f t="shared" si="35"/>
        <v>0</v>
      </c>
      <c r="AV12" s="46">
        <f t="shared" si="35"/>
        <v>0</v>
      </c>
      <c r="AW12" s="46">
        <f t="shared" si="36"/>
        <v>0</v>
      </c>
      <c r="AX12" s="46">
        <f t="shared" si="36"/>
        <v>0</v>
      </c>
      <c r="AY12" s="46">
        <f t="shared" si="36"/>
        <v>0</v>
      </c>
      <c r="AZ12" s="46">
        <f t="shared" si="37"/>
        <v>0</v>
      </c>
      <c r="BA12" s="46">
        <f t="shared" si="37"/>
        <v>0</v>
      </c>
      <c r="BB12" s="46">
        <f t="shared" si="38"/>
        <v>0</v>
      </c>
      <c r="BC12" s="46">
        <f t="shared" si="38"/>
        <v>0</v>
      </c>
      <c r="BD12" s="46">
        <f t="shared" si="38"/>
        <v>0</v>
      </c>
      <c r="BE12" s="46">
        <f t="shared" si="39"/>
        <v>0</v>
      </c>
      <c r="BF12" s="46">
        <f t="shared" si="39"/>
        <v>0</v>
      </c>
      <c r="BG12" s="46">
        <f t="shared" si="40"/>
        <v>0</v>
      </c>
      <c r="BH12" s="46">
        <f t="shared" si="41"/>
        <v>0</v>
      </c>
      <c r="BI12" s="9">
        <f t="shared" si="42"/>
        <v>9.4117647059611045</v>
      </c>
      <c r="BJ12">
        <f t="array" ref="BJ12">IFERROR(SMALL(IF(L12:BH12&gt;0,COLUMN(L12:BH12),""),1),0)</f>
        <v>15</v>
      </c>
      <c r="BK12">
        <f t="array" ref="BK12">IFERROR(LARGE(IF(L12:BH12&gt;0,COLUMN(L12:BH12),""),1),0)</f>
        <v>16</v>
      </c>
      <c r="BL12">
        <f>BK12-BJ12+1</f>
        <v>2</v>
      </c>
    </row>
    <row r="13" spans="1:64" x14ac:dyDescent="0.25">
      <c r="A13" s="2">
        <v>6</v>
      </c>
      <c r="B13" s="65" t="s">
        <v>12</v>
      </c>
      <c r="C13" s="2" t="s">
        <v>38</v>
      </c>
      <c r="D13" s="10">
        <v>12000</v>
      </c>
      <c r="E13" s="10">
        <v>12532</v>
      </c>
      <c r="F13" s="4">
        <v>40570</v>
      </c>
      <c r="G13" s="5">
        <f t="shared" si="19"/>
        <v>0.95754867539099908</v>
      </c>
      <c r="H13" s="5">
        <f t="shared" si="20"/>
        <v>0.11969358442387489</v>
      </c>
      <c r="I13" s="6">
        <f t="shared" si="44"/>
        <v>40570.25</v>
      </c>
      <c r="J13" s="6">
        <f t="shared" si="43"/>
        <v>40570.289897861476</v>
      </c>
      <c r="K13" s="8">
        <v>1</v>
      </c>
      <c r="L13" s="46">
        <f t="shared" si="21"/>
        <v>0</v>
      </c>
      <c r="M13" s="46">
        <f t="shared" si="21"/>
        <v>0</v>
      </c>
      <c r="N13" s="46">
        <f t="shared" si="22"/>
        <v>0</v>
      </c>
      <c r="O13" s="46">
        <f t="shared" si="22"/>
        <v>0</v>
      </c>
      <c r="P13" s="46">
        <f t="shared" si="22"/>
        <v>0</v>
      </c>
      <c r="Q13" s="46">
        <f t="shared" si="23"/>
        <v>0</v>
      </c>
      <c r="R13" s="46">
        <f t="shared" si="23"/>
        <v>0</v>
      </c>
      <c r="S13" s="46">
        <f t="shared" si="24"/>
        <v>0</v>
      </c>
      <c r="T13" s="46">
        <f t="shared" si="24"/>
        <v>0</v>
      </c>
      <c r="U13" s="46">
        <f t="shared" si="24"/>
        <v>0.95754867539099908</v>
      </c>
      <c r="V13" s="46">
        <f t="shared" si="25"/>
        <v>0</v>
      </c>
      <c r="W13" s="46">
        <f t="shared" si="25"/>
        <v>0</v>
      </c>
      <c r="X13" s="46">
        <f t="shared" si="26"/>
        <v>0</v>
      </c>
      <c r="Y13" s="46">
        <f t="shared" si="26"/>
        <v>0</v>
      </c>
      <c r="Z13" s="46">
        <f t="shared" si="26"/>
        <v>0</v>
      </c>
      <c r="AA13" s="46">
        <f t="shared" si="27"/>
        <v>0</v>
      </c>
      <c r="AB13" s="46">
        <f t="shared" si="27"/>
        <v>0</v>
      </c>
      <c r="AC13" s="46">
        <f t="shared" si="28"/>
        <v>0</v>
      </c>
      <c r="AD13" s="46">
        <f t="shared" si="28"/>
        <v>0</v>
      </c>
      <c r="AE13" s="46">
        <f t="shared" si="28"/>
        <v>0</v>
      </c>
      <c r="AF13" s="46">
        <f t="shared" si="29"/>
        <v>0</v>
      </c>
      <c r="AG13" s="46">
        <f t="shared" si="29"/>
        <v>0</v>
      </c>
      <c r="AH13" s="46">
        <f t="shared" si="30"/>
        <v>0</v>
      </c>
      <c r="AI13" s="46">
        <f t="shared" si="30"/>
        <v>0</v>
      </c>
      <c r="AJ13" s="46">
        <f t="shared" si="30"/>
        <v>0</v>
      </c>
      <c r="AK13" s="46">
        <f t="shared" si="31"/>
        <v>0</v>
      </c>
      <c r="AL13" s="46">
        <f t="shared" si="31"/>
        <v>0</v>
      </c>
      <c r="AM13" s="46">
        <f t="shared" si="32"/>
        <v>0</v>
      </c>
      <c r="AN13" s="46">
        <f t="shared" si="32"/>
        <v>0</v>
      </c>
      <c r="AO13" s="46">
        <f t="shared" si="32"/>
        <v>0</v>
      </c>
      <c r="AP13" s="46">
        <f t="shared" si="33"/>
        <v>0</v>
      </c>
      <c r="AQ13" s="46">
        <f t="shared" si="33"/>
        <v>0</v>
      </c>
      <c r="AR13" s="46">
        <f t="shared" si="34"/>
        <v>0</v>
      </c>
      <c r="AS13" s="46">
        <f t="shared" si="34"/>
        <v>0</v>
      </c>
      <c r="AT13" s="46">
        <f t="shared" si="34"/>
        <v>0</v>
      </c>
      <c r="AU13" s="46">
        <f t="shared" si="35"/>
        <v>0</v>
      </c>
      <c r="AV13" s="46">
        <f t="shared" si="35"/>
        <v>0</v>
      </c>
      <c r="AW13" s="46">
        <f t="shared" si="36"/>
        <v>0</v>
      </c>
      <c r="AX13" s="46">
        <f t="shared" si="36"/>
        <v>0</v>
      </c>
      <c r="AY13" s="46">
        <f t="shared" si="36"/>
        <v>0</v>
      </c>
      <c r="AZ13" s="46">
        <f t="shared" si="37"/>
        <v>0</v>
      </c>
      <c r="BA13" s="46">
        <f t="shared" si="37"/>
        <v>0</v>
      </c>
      <c r="BB13" s="46">
        <f t="shared" si="38"/>
        <v>0</v>
      </c>
      <c r="BC13" s="46">
        <f t="shared" si="38"/>
        <v>0</v>
      </c>
      <c r="BD13" s="46">
        <f t="shared" si="38"/>
        <v>0</v>
      </c>
      <c r="BE13" s="46">
        <f t="shared" si="39"/>
        <v>0</v>
      </c>
      <c r="BF13" s="46">
        <f t="shared" si="39"/>
        <v>0</v>
      </c>
      <c r="BG13" s="46">
        <f t="shared" si="40"/>
        <v>0</v>
      </c>
      <c r="BH13" s="46">
        <f t="shared" si="41"/>
        <v>0</v>
      </c>
      <c r="BI13" s="9">
        <f t="shared" si="42"/>
        <v>0.95754867539099908</v>
      </c>
      <c r="BJ13">
        <f t="array" ref="BJ13">IFERROR(SMALL(IF(L13:BH13&gt;0,COLUMN(L13:BH13),""),1),0)</f>
        <v>21</v>
      </c>
      <c r="BK13">
        <f t="array" ref="BK13">IFERROR(LARGE(IF(L13:BH13&gt;0,COLUMN(L13:BH13),""),1),0)</f>
        <v>21</v>
      </c>
      <c r="BL13">
        <f t="shared" ref="BL13:BL18" si="45">BK13-BJ13+1</f>
        <v>1</v>
      </c>
    </row>
    <row r="14" spans="1:64" x14ac:dyDescent="0.25">
      <c r="A14" s="2">
        <v>7</v>
      </c>
      <c r="B14" s="66" t="s">
        <v>1</v>
      </c>
      <c r="C14" s="2" t="s">
        <v>39</v>
      </c>
      <c r="D14" s="10">
        <v>12000</v>
      </c>
      <c r="E14" s="10">
        <v>6250.05</v>
      </c>
      <c r="F14" s="4">
        <v>40568</v>
      </c>
      <c r="G14" s="5">
        <f t="shared" si="19"/>
        <v>1.9199846401228791</v>
      </c>
      <c r="H14" s="5">
        <f t="shared" si="20"/>
        <v>0.23999808001535988</v>
      </c>
      <c r="I14" s="6">
        <f t="shared" si="44"/>
        <v>40568.25</v>
      </c>
      <c r="J14" s="6">
        <f t="shared" si="43"/>
        <v>40568.329999360009</v>
      </c>
      <c r="K14" s="8">
        <v>1</v>
      </c>
      <c r="L14" s="46">
        <f t="shared" si="21"/>
        <v>0</v>
      </c>
      <c r="M14" s="46">
        <f t="shared" si="21"/>
        <v>0</v>
      </c>
      <c r="N14" s="46">
        <f t="shared" si="22"/>
        <v>0</v>
      </c>
      <c r="O14" s="46">
        <f t="shared" si="22"/>
        <v>1.9199846401228791</v>
      </c>
      <c r="P14" s="46">
        <f t="shared" si="22"/>
        <v>0</v>
      </c>
      <c r="Q14" s="46">
        <f t="shared" si="23"/>
        <v>0</v>
      </c>
      <c r="R14" s="46">
        <f t="shared" si="23"/>
        <v>0</v>
      </c>
      <c r="S14" s="46">
        <f t="shared" si="24"/>
        <v>0</v>
      </c>
      <c r="T14" s="46">
        <f t="shared" si="24"/>
        <v>0</v>
      </c>
      <c r="U14" s="46">
        <f t="shared" si="24"/>
        <v>0</v>
      </c>
      <c r="V14" s="46">
        <f t="shared" si="25"/>
        <v>0</v>
      </c>
      <c r="W14" s="46">
        <f t="shared" si="25"/>
        <v>0</v>
      </c>
      <c r="X14" s="46">
        <f t="shared" si="26"/>
        <v>0</v>
      </c>
      <c r="Y14" s="46">
        <f t="shared" si="26"/>
        <v>0</v>
      </c>
      <c r="Z14" s="46">
        <f t="shared" si="26"/>
        <v>0</v>
      </c>
      <c r="AA14" s="46">
        <f t="shared" si="27"/>
        <v>0</v>
      </c>
      <c r="AB14" s="46">
        <f t="shared" si="27"/>
        <v>0</v>
      </c>
      <c r="AC14" s="46">
        <f t="shared" si="28"/>
        <v>0</v>
      </c>
      <c r="AD14" s="46">
        <f t="shared" si="28"/>
        <v>0</v>
      </c>
      <c r="AE14" s="46">
        <f t="shared" si="28"/>
        <v>0</v>
      </c>
      <c r="AF14" s="46">
        <f t="shared" si="29"/>
        <v>0</v>
      </c>
      <c r="AG14" s="46">
        <f t="shared" si="29"/>
        <v>0</v>
      </c>
      <c r="AH14" s="46">
        <f t="shared" si="30"/>
        <v>0</v>
      </c>
      <c r="AI14" s="46">
        <f t="shared" si="30"/>
        <v>0</v>
      </c>
      <c r="AJ14" s="46">
        <f t="shared" si="30"/>
        <v>0</v>
      </c>
      <c r="AK14" s="46">
        <f t="shared" si="31"/>
        <v>0</v>
      </c>
      <c r="AL14" s="46">
        <f t="shared" si="31"/>
        <v>0</v>
      </c>
      <c r="AM14" s="46">
        <f t="shared" si="32"/>
        <v>0</v>
      </c>
      <c r="AN14" s="46">
        <f t="shared" si="32"/>
        <v>0</v>
      </c>
      <c r="AO14" s="46">
        <f t="shared" si="32"/>
        <v>0</v>
      </c>
      <c r="AP14" s="46">
        <f t="shared" si="33"/>
        <v>0</v>
      </c>
      <c r="AQ14" s="46">
        <f t="shared" si="33"/>
        <v>0</v>
      </c>
      <c r="AR14" s="46">
        <f t="shared" si="34"/>
        <v>0</v>
      </c>
      <c r="AS14" s="46">
        <f t="shared" si="34"/>
        <v>0</v>
      </c>
      <c r="AT14" s="46">
        <f t="shared" si="34"/>
        <v>0</v>
      </c>
      <c r="AU14" s="46">
        <f t="shared" si="35"/>
        <v>0</v>
      </c>
      <c r="AV14" s="46">
        <f t="shared" si="35"/>
        <v>0</v>
      </c>
      <c r="AW14" s="46">
        <f t="shared" si="36"/>
        <v>0</v>
      </c>
      <c r="AX14" s="46">
        <f t="shared" si="36"/>
        <v>0</v>
      </c>
      <c r="AY14" s="46">
        <f t="shared" si="36"/>
        <v>0</v>
      </c>
      <c r="AZ14" s="46">
        <f t="shared" si="37"/>
        <v>0</v>
      </c>
      <c r="BA14" s="46">
        <f t="shared" si="37"/>
        <v>0</v>
      </c>
      <c r="BB14" s="46">
        <f t="shared" si="38"/>
        <v>0</v>
      </c>
      <c r="BC14" s="46">
        <f t="shared" si="38"/>
        <v>0</v>
      </c>
      <c r="BD14" s="46">
        <f t="shared" si="38"/>
        <v>0</v>
      </c>
      <c r="BE14" s="46">
        <f t="shared" si="39"/>
        <v>0</v>
      </c>
      <c r="BF14" s="46">
        <f t="shared" si="39"/>
        <v>0</v>
      </c>
      <c r="BG14" s="46">
        <f t="shared" si="40"/>
        <v>0</v>
      </c>
      <c r="BH14" s="46">
        <f t="shared" si="41"/>
        <v>0</v>
      </c>
      <c r="BI14" s="9">
        <f t="shared" si="42"/>
        <v>1.9199846401228791</v>
      </c>
      <c r="BJ14">
        <f t="array" ref="BJ14">IFERROR(SMALL(IF(L14:BH14&gt;0,COLUMN(L14:BH14),""),1),0)</f>
        <v>15</v>
      </c>
      <c r="BK14">
        <f t="array" ref="BK14">IFERROR(LARGE(IF(L14:BH14&gt;0,COLUMN(L14:BH14),""),1),0)</f>
        <v>15</v>
      </c>
      <c r="BL14">
        <f t="shared" si="45"/>
        <v>1</v>
      </c>
    </row>
    <row r="15" spans="1:64" x14ac:dyDescent="0.25">
      <c r="A15" s="2">
        <v>8</v>
      </c>
      <c r="B15" s="66" t="s">
        <v>1</v>
      </c>
      <c r="C15" s="2" t="s">
        <v>40</v>
      </c>
      <c r="D15" s="10">
        <v>20014</v>
      </c>
      <c r="E15" s="10">
        <v>2500</v>
      </c>
      <c r="F15" s="4">
        <v>40568</v>
      </c>
      <c r="G15" s="5">
        <v>9</v>
      </c>
      <c r="H15" s="5">
        <f t="shared" si="20"/>
        <v>1.125</v>
      </c>
      <c r="I15" s="6">
        <f t="shared" si="44"/>
        <v>40568.371666026673</v>
      </c>
      <c r="J15" s="6">
        <f t="shared" si="43"/>
        <v>40568.705232693341</v>
      </c>
      <c r="K15" s="8">
        <v>1</v>
      </c>
      <c r="L15" s="46">
        <f t="shared" si="21"/>
        <v>0</v>
      </c>
      <c r="M15" s="46">
        <f t="shared" si="21"/>
        <v>0</v>
      </c>
      <c r="N15" s="46">
        <f t="shared" si="22"/>
        <v>0</v>
      </c>
      <c r="O15" s="46">
        <f t="shared" si="22"/>
        <v>5.0800153600866906</v>
      </c>
      <c r="P15" s="46">
        <f t="shared" si="22"/>
        <v>2.9255846399464644</v>
      </c>
      <c r="Q15" s="46">
        <f t="shared" si="23"/>
        <v>0</v>
      </c>
      <c r="R15" s="46">
        <f t="shared" si="23"/>
        <v>0</v>
      </c>
      <c r="S15" s="46">
        <f t="shared" si="24"/>
        <v>0</v>
      </c>
      <c r="T15" s="46">
        <f t="shared" si="24"/>
        <v>0</v>
      </c>
      <c r="U15" s="46">
        <f t="shared" si="24"/>
        <v>0</v>
      </c>
      <c r="V15" s="46">
        <f t="shared" si="25"/>
        <v>0</v>
      </c>
      <c r="W15" s="46">
        <f t="shared" si="25"/>
        <v>0</v>
      </c>
      <c r="X15" s="46">
        <f t="shared" si="26"/>
        <v>0</v>
      </c>
      <c r="Y15" s="46">
        <f t="shared" si="26"/>
        <v>0</v>
      </c>
      <c r="Z15" s="46">
        <f t="shared" si="26"/>
        <v>0</v>
      </c>
      <c r="AA15" s="46">
        <f t="shared" si="27"/>
        <v>0</v>
      </c>
      <c r="AB15" s="46">
        <f t="shared" si="27"/>
        <v>0</v>
      </c>
      <c r="AC15" s="46">
        <f t="shared" si="28"/>
        <v>0</v>
      </c>
      <c r="AD15" s="46">
        <f t="shared" si="28"/>
        <v>0</v>
      </c>
      <c r="AE15" s="46">
        <f t="shared" si="28"/>
        <v>0</v>
      </c>
      <c r="AF15" s="46">
        <f t="shared" si="29"/>
        <v>0</v>
      </c>
      <c r="AG15" s="46">
        <f t="shared" si="29"/>
        <v>0</v>
      </c>
      <c r="AH15" s="46">
        <f t="shared" si="30"/>
        <v>0</v>
      </c>
      <c r="AI15" s="46">
        <f t="shared" si="30"/>
        <v>0</v>
      </c>
      <c r="AJ15" s="46">
        <f t="shared" si="30"/>
        <v>0</v>
      </c>
      <c r="AK15" s="46">
        <f t="shared" si="31"/>
        <v>0</v>
      </c>
      <c r="AL15" s="46">
        <f t="shared" si="31"/>
        <v>0</v>
      </c>
      <c r="AM15" s="46">
        <f t="shared" si="32"/>
        <v>0</v>
      </c>
      <c r="AN15" s="46">
        <f t="shared" si="32"/>
        <v>0</v>
      </c>
      <c r="AO15" s="46">
        <f t="shared" si="32"/>
        <v>0</v>
      </c>
      <c r="AP15" s="46">
        <f t="shared" si="33"/>
        <v>0</v>
      </c>
      <c r="AQ15" s="46">
        <f t="shared" si="33"/>
        <v>0</v>
      </c>
      <c r="AR15" s="46">
        <f t="shared" si="34"/>
        <v>0</v>
      </c>
      <c r="AS15" s="46">
        <f t="shared" si="34"/>
        <v>0</v>
      </c>
      <c r="AT15" s="46">
        <f t="shared" si="34"/>
        <v>0</v>
      </c>
      <c r="AU15" s="46">
        <f t="shared" si="35"/>
        <v>0</v>
      </c>
      <c r="AV15" s="46">
        <f t="shared" si="35"/>
        <v>0</v>
      </c>
      <c r="AW15" s="46">
        <f t="shared" si="36"/>
        <v>0</v>
      </c>
      <c r="AX15" s="46">
        <f t="shared" si="36"/>
        <v>0</v>
      </c>
      <c r="AY15" s="46">
        <f t="shared" si="36"/>
        <v>0</v>
      </c>
      <c r="AZ15" s="46">
        <f t="shared" si="37"/>
        <v>0</v>
      </c>
      <c r="BA15" s="46">
        <f t="shared" si="37"/>
        <v>0</v>
      </c>
      <c r="BB15" s="46">
        <f t="shared" si="38"/>
        <v>0</v>
      </c>
      <c r="BC15" s="46">
        <f t="shared" si="38"/>
        <v>0</v>
      </c>
      <c r="BD15" s="46">
        <f t="shared" si="38"/>
        <v>0</v>
      </c>
      <c r="BE15" s="46">
        <f t="shared" si="39"/>
        <v>0</v>
      </c>
      <c r="BF15" s="46">
        <f t="shared" si="39"/>
        <v>0</v>
      </c>
      <c r="BG15" s="46">
        <f t="shared" si="40"/>
        <v>0</v>
      </c>
      <c r="BH15" s="46">
        <f t="shared" si="41"/>
        <v>0</v>
      </c>
      <c r="BI15" s="9">
        <f t="shared" si="42"/>
        <v>8.0056000000331551</v>
      </c>
      <c r="BJ15">
        <f t="array" ref="BJ15">IFERROR(SMALL(IF(L15:BH15&gt;0,COLUMN(L15:BH15),""),1),0)</f>
        <v>15</v>
      </c>
      <c r="BK15">
        <f t="array" ref="BK15">IFERROR(LARGE(IF(L15:BH15&gt;0,COLUMN(L15:BH15),""),1),0)</f>
        <v>16</v>
      </c>
      <c r="BL15">
        <f t="shared" si="45"/>
        <v>2</v>
      </c>
    </row>
    <row r="16" spans="1:64" x14ac:dyDescent="0.25">
      <c r="A16" s="2">
        <v>9</v>
      </c>
      <c r="B16" s="66" t="s">
        <v>1</v>
      </c>
      <c r="C16" s="2" t="s">
        <v>41</v>
      </c>
      <c r="D16" s="10">
        <v>172680</v>
      </c>
      <c r="E16" s="10">
        <v>1400</v>
      </c>
      <c r="F16" s="4">
        <v>40568</v>
      </c>
      <c r="G16" s="5">
        <f t="shared" si="19"/>
        <v>123.34285714285714</v>
      </c>
      <c r="H16" s="5">
        <f t="shared" si="20"/>
        <v>15.417857142857143</v>
      </c>
      <c r="I16" s="6">
        <f t="shared" si="44"/>
        <v>40568.746899360005</v>
      </c>
      <c r="J16" s="6">
        <f t="shared" si="43"/>
        <v>40573.886185074291</v>
      </c>
      <c r="K16" s="8">
        <v>0</v>
      </c>
      <c r="L16" s="46">
        <f t="shared" si="21"/>
        <v>0</v>
      </c>
      <c r="M16" s="46">
        <f t="shared" si="21"/>
        <v>0</v>
      </c>
      <c r="N16" s="46">
        <f t="shared" si="22"/>
        <v>0</v>
      </c>
      <c r="O16" s="46">
        <f t="shared" si="22"/>
        <v>0</v>
      </c>
      <c r="P16" s="46">
        <f t="shared" si="22"/>
        <v>4.0744153601699509</v>
      </c>
      <c r="Q16" s="46">
        <f t="shared" si="23"/>
        <v>8</v>
      </c>
      <c r="R16" s="46">
        <f t="shared" si="23"/>
        <v>8</v>
      </c>
      <c r="S16" s="46">
        <f t="shared" si="24"/>
        <v>8</v>
      </c>
      <c r="T16" s="46">
        <f t="shared" si="24"/>
        <v>8</v>
      </c>
      <c r="U16" s="46">
        <f t="shared" si="24"/>
        <v>8</v>
      </c>
      <c r="V16" s="46">
        <f t="shared" si="25"/>
        <v>8</v>
      </c>
      <c r="W16" s="46">
        <f t="shared" si="25"/>
        <v>8</v>
      </c>
      <c r="X16" s="46">
        <f t="shared" si="26"/>
        <v>8</v>
      </c>
      <c r="Y16" s="46">
        <f t="shared" si="26"/>
        <v>8</v>
      </c>
      <c r="Z16" s="46">
        <f t="shared" si="26"/>
        <v>8</v>
      </c>
      <c r="AA16" s="46">
        <f t="shared" si="27"/>
        <v>8</v>
      </c>
      <c r="AB16" s="46">
        <f t="shared" si="27"/>
        <v>8</v>
      </c>
      <c r="AC16" s="46">
        <f t="shared" si="28"/>
        <v>8</v>
      </c>
      <c r="AD16" s="46">
        <f t="shared" si="28"/>
        <v>8</v>
      </c>
      <c r="AE16" s="46">
        <f t="shared" si="28"/>
        <v>7.2684417818672955</v>
      </c>
      <c r="AF16" s="46">
        <f t="shared" si="29"/>
        <v>0</v>
      </c>
      <c r="AG16" s="46">
        <f t="shared" si="29"/>
        <v>0</v>
      </c>
      <c r="AH16" s="46">
        <f t="shared" si="30"/>
        <v>0</v>
      </c>
      <c r="AI16" s="46">
        <f t="shared" si="30"/>
        <v>0</v>
      </c>
      <c r="AJ16" s="46">
        <f t="shared" si="30"/>
        <v>0</v>
      </c>
      <c r="AK16" s="46">
        <f t="shared" si="31"/>
        <v>0</v>
      </c>
      <c r="AL16" s="46">
        <f t="shared" si="31"/>
        <v>0</v>
      </c>
      <c r="AM16" s="46">
        <f t="shared" si="32"/>
        <v>0</v>
      </c>
      <c r="AN16" s="46">
        <f t="shared" si="32"/>
        <v>0</v>
      </c>
      <c r="AO16" s="46">
        <f t="shared" si="32"/>
        <v>0</v>
      </c>
      <c r="AP16" s="46">
        <f t="shared" si="33"/>
        <v>0</v>
      </c>
      <c r="AQ16" s="46">
        <f t="shared" si="33"/>
        <v>0</v>
      </c>
      <c r="AR16" s="46">
        <f t="shared" si="34"/>
        <v>0</v>
      </c>
      <c r="AS16" s="46">
        <f t="shared" si="34"/>
        <v>0</v>
      </c>
      <c r="AT16" s="46">
        <f t="shared" si="34"/>
        <v>0</v>
      </c>
      <c r="AU16" s="46">
        <f t="shared" si="35"/>
        <v>0</v>
      </c>
      <c r="AV16" s="46">
        <f t="shared" si="35"/>
        <v>0</v>
      </c>
      <c r="AW16" s="46">
        <f t="shared" si="36"/>
        <v>0</v>
      </c>
      <c r="AX16" s="46">
        <f t="shared" si="36"/>
        <v>0</v>
      </c>
      <c r="AY16" s="46">
        <f t="shared" si="36"/>
        <v>0</v>
      </c>
      <c r="AZ16" s="46">
        <f t="shared" si="37"/>
        <v>0</v>
      </c>
      <c r="BA16" s="46">
        <f t="shared" si="37"/>
        <v>0</v>
      </c>
      <c r="BB16" s="46">
        <f t="shared" si="38"/>
        <v>0</v>
      </c>
      <c r="BC16" s="46">
        <f t="shared" si="38"/>
        <v>0</v>
      </c>
      <c r="BD16" s="46">
        <f t="shared" si="38"/>
        <v>0</v>
      </c>
      <c r="BE16" s="46">
        <f t="shared" si="39"/>
        <v>0</v>
      </c>
      <c r="BF16" s="46">
        <f t="shared" si="39"/>
        <v>0</v>
      </c>
      <c r="BG16" s="46">
        <f t="shared" si="40"/>
        <v>0</v>
      </c>
      <c r="BH16" s="46">
        <f t="shared" si="41"/>
        <v>0</v>
      </c>
      <c r="BI16" s="9">
        <f t="shared" si="42"/>
        <v>123.34285714203725</v>
      </c>
      <c r="BJ16">
        <f t="array" ref="BJ16">IFERROR(SMALL(IF(L16:BH16&gt;0,COLUMN(L16:BH16),""),1),0)</f>
        <v>16</v>
      </c>
      <c r="BK16">
        <f t="array" ref="BK16">IFERROR(LARGE(IF(L16:BH16&gt;0,COLUMN(L16:BH16),""),1),0)</f>
        <v>31</v>
      </c>
      <c r="BL16">
        <f t="shared" si="45"/>
        <v>16</v>
      </c>
    </row>
    <row r="17" spans="1:64" x14ac:dyDescent="0.25">
      <c r="A17" s="2">
        <v>10</v>
      </c>
      <c r="B17" s="66" t="s">
        <v>1</v>
      </c>
      <c r="C17" s="2" t="s">
        <v>42</v>
      </c>
      <c r="D17" s="10">
        <v>42240</v>
      </c>
      <c r="E17" s="10">
        <v>1400</v>
      </c>
      <c r="F17" s="4">
        <v>40568</v>
      </c>
      <c r="G17" s="5">
        <f t="shared" si="19"/>
        <v>30.171428571428571</v>
      </c>
      <c r="H17" s="5">
        <f t="shared" si="20"/>
        <v>3.7714285714285714</v>
      </c>
      <c r="I17" s="6">
        <f t="shared" si="44"/>
        <v>40573.886185074291</v>
      </c>
      <c r="J17" s="6">
        <f t="shared" si="43"/>
        <v>40575.143327931437</v>
      </c>
      <c r="K17" s="8">
        <v>8</v>
      </c>
      <c r="L17" s="46">
        <f t="shared" si="21"/>
        <v>0</v>
      </c>
      <c r="M17" s="46">
        <f t="shared" si="21"/>
        <v>0</v>
      </c>
      <c r="N17" s="46">
        <f t="shared" si="22"/>
        <v>0</v>
      </c>
      <c r="O17" s="46">
        <f t="shared" si="22"/>
        <v>0</v>
      </c>
      <c r="P17" s="46">
        <f t="shared" si="22"/>
        <v>0</v>
      </c>
      <c r="Q17" s="46">
        <f t="shared" si="23"/>
        <v>0</v>
      </c>
      <c r="R17" s="46">
        <f t="shared" si="23"/>
        <v>0</v>
      </c>
      <c r="S17" s="46">
        <f t="shared" si="24"/>
        <v>0</v>
      </c>
      <c r="T17" s="46">
        <f t="shared" si="24"/>
        <v>0</v>
      </c>
      <c r="U17" s="46">
        <f t="shared" si="24"/>
        <v>0</v>
      </c>
      <c r="V17" s="46">
        <f t="shared" si="25"/>
        <v>0</v>
      </c>
      <c r="W17" s="46">
        <f t="shared" si="25"/>
        <v>0</v>
      </c>
      <c r="X17" s="46">
        <f t="shared" si="26"/>
        <v>0</v>
      </c>
      <c r="Y17" s="46">
        <f t="shared" si="26"/>
        <v>0</v>
      </c>
      <c r="Z17" s="46">
        <f t="shared" si="26"/>
        <v>0</v>
      </c>
      <c r="AA17" s="46">
        <f t="shared" si="27"/>
        <v>0</v>
      </c>
      <c r="AB17" s="46">
        <f t="shared" si="27"/>
        <v>0</v>
      </c>
      <c r="AC17" s="46">
        <f t="shared" si="28"/>
        <v>0</v>
      </c>
      <c r="AD17" s="46">
        <f t="shared" si="28"/>
        <v>0</v>
      </c>
      <c r="AE17" s="46">
        <f t="shared" si="28"/>
        <v>0.73155821819091216</v>
      </c>
      <c r="AF17" s="46">
        <f t="shared" si="29"/>
        <v>8</v>
      </c>
      <c r="AG17" s="46">
        <f t="shared" si="29"/>
        <v>8</v>
      </c>
      <c r="AH17" s="46">
        <f t="shared" si="30"/>
        <v>8</v>
      </c>
      <c r="AI17" s="46">
        <f t="shared" si="30"/>
        <v>5.4398703531478532</v>
      </c>
      <c r="AJ17" s="46">
        <f t="shared" si="30"/>
        <v>0</v>
      </c>
      <c r="AK17" s="46">
        <f t="shared" si="31"/>
        <v>0</v>
      </c>
      <c r="AL17" s="46">
        <f t="shared" si="31"/>
        <v>0</v>
      </c>
      <c r="AM17" s="46">
        <f t="shared" si="32"/>
        <v>0</v>
      </c>
      <c r="AN17" s="46">
        <f t="shared" si="32"/>
        <v>0</v>
      </c>
      <c r="AO17" s="46">
        <f t="shared" si="32"/>
        <v>0</v>
      </c>
      <c r="AP17" s="46">
        <f t="shared" si="33"/>
        <v>0</v>
      </c>
      <c r="AQ17" s="46">
        <f t="shared" si="33"/>
        <v>0</v>
      </c>
      <c r="AR17" s="46">
        <f t="shared" si="34"/>
        <v>0</v>
      </c>
      <c r="AS17" s="46">
        <f t="shared" si="34"/>
        <v>0</v>
      </c>
      <c r="AT17" s="46">
        <f t="shared" si="34"/>
        <v>0</v>
      </c>
      <c r="AU17" s="46">
        <f t="shared" si="35"/>
        <v>0</v>
      </c>
      <c r="AV17" s="46">
        <f t="shared" si="35"/>
        <v>0</v>
      </c>
      <c r="AW17" s="46">
        <f t="shared" si="36"/>
        <v>0</v>
      </c>
      <c r="AX17" s="46">
        <f t="shared" si="36"/>
        <v>0</v>
      </c>
      <c r="AY17" s="46">
        <f t="shared" si="36"/>
        <v>0</v>
      </c>
      <c r="AZ17" s="46">
        <f t="shared" si="37"/>
        <v>0</v>
      </c>
      <c r="BA17" s="46">
        <f t="shared" si="37"/>
        <v>0</v>
      </c>
      <c r="BB17" s="46">
        <f t="shared" si="38"/>
        <v>0</v>
      </c>
      <c r="BC17" s="46">
        <f t="shared" si="38"/>
        <v>0</v>
      </c>
      <c r="BD17" s="46">
        <f t="shared" si="38"/>
        <v>0</v>
      </c>
      <c r="BE17" s="46">
        <f t="shared" si="39"/>
        <v>0</v>
      </c>
      <c r="BF17" s="46">
        <f t="shared" si="39"/>
        <v>0</v>
      </c>
      <c r="BG17" s="46">
        <f t="shared" si="40"/>
        <v>0</v>
      </c>
      <c r="BH17" s="46">
        <f t="shared" si="41"/>
        <v>0</v>
      </c>
      <c r="BI17" s="9">
        <f t="shared" si="42"/>
        <v>30.171428571338765</v>
      </c>
      <c r="BJ17">
        <f t="array" ref="BJ17">IFERROR(SMALL(IF(L17:BH17&gt;0,COLUMN(L17:BH17),""),1),0)</f>
        <v>31</v>
      </c>
      <c r="BK17">
        <f t="array" ref="BK17">IFERROR(LARGE(IF(L17:BH17&gt;0,COLUMN(L17:BH17),""),1),0)</f>
        <v>35</v>
      </c>
      <c r="BL17">
        <f t="shared" si="45"/>
        <v>5</v>
      </c>
    </row>
    <row r="18" spans="1:64" x14ac:dyDescent="0.25">
      <c r="A18" s="2">
        <v>11</v>
      </c>
      <c r="B18" s="66" t="s">
        <v>1</v>
      </c>
      <c r="C18" s="2" t="s">
        <v>43</v>
      </c>
      <c r="D18" s="10">
        <v>42240</v>
      </c>
      <c r="E18" s="10">
        <v>1400</v>
      </c>
      <c r="F18" s="4">
        <v>40568</v>
      </c>
      <c r="G18" s="5">
        <f t="shared" si="19"/>
        <v>30.171428571428571</v>
      </c>
      <c r="H18" s="5">
        <f t="shared" si="20"/>
        <v>3.7714285714285714</v>
      </c>
      <c r="I18" s="6">
        <f t="shared" si="44"/>
        <v>40575.476661264773</v>
      </c>
      <c r="J18" s="6">
        <f t="shared" si="43"/>
        <v>40576.733804121919</v>
      </c>
      <c r="K18" s="8">
        <v>9</v>
      </c>
      <c r="L18" s="46">
        <f t="shared" si="21"/>
        <v>0</v>
      </c>
      <c r="M18" s="46">
        <f t="shared" si="21"/>
        <v>0</v>
      </c>
      <c r="N18" s="46">
        <f t="shared" si="22"/>
        <v>0</v>
      </c>
      <c r="O18" s="46">
        <f t="shared" si="22"/>
        <v>0</v>
      </c>
      <c r="P18" s="46">
        <f t="shared" si="22"/>
        <v>0</v>
      </c>
      <c r="Q18" s="46">
        <f t="shared" si="23"/>
        <v>0</v>
      </c>
      <c r="R18" s="46">
        <f t="shared" si="23"/>
        <v>0</v>
      </c>
      <c r="S18" s="46">
        <f t="shared" si="24"/>
        <v>0</v>
      </c>
      <c r="T18" s="46">
        <f t="shared" si="24"/>
        <v>0</v>
      </c>
      <c r="U18" s="46">
        <f t="shared" si="24"/>
        <v>0</v>
      </c>
      <c r="V18" s="46">
        <f t="shared" si="25"/>
        <v>0</v>
      </c>
      <c r="W18" s="46">
        <f t="shared" si="25"/>
        <v>0</v>
      </c>
      <c r="X18" s="46">
        <f t="shared" si="26"/>
        <v>0</v>
      </c>
      <c r="Y18" s="46">
        <f t="shared" si="26"/>
        <v>0</v>
      </c>
      <c r="Z18" s="46">
        <f t="shared" si="26"/>
        <v>0</v>
      </c>
      <c r="AA18" s="46">
        <f t="shared" si="27"/>
        <v>0</v>
      </c>
      <c r="AB18" s="46">
        <f t="shared" si="27"/>
        <v>0</v>
      </c>
      <c r="AC18" s="46">
        <f t="shared" si="28"/>
        <v>0</v>
      </c>
      <c r="AD18" s="46">
        <f t="shared" si="28"/>
        <v>0</v>
      </c>
      <c r="AE18" s="46">
        <f t="shared" si="28"/>
        <v>0</v>
      </c>
      <c r="AF18" s="46">
        <f t="shared" si="29"/>
        <v>0</v>
      </c>
      <c r="AG18" s="46">
        <f t="shared" si="29"/>
        <v>0</v>
      </c>
      <c r="AH18" s="46">
        <f t="shared" si="30"/>
        <v>0</v>
      </c>
      <c r="AI18" s="46">
        <f t="shared" si="30"/>
        <v>0</v>
      </c>
      <c r="AJ18" s="46">
        <f t="shared" si="30"/>
        <v>2.5601296455133706</v>
      </c>
      <c r="AK18" s="46">
        <f t="shared" si="31"/>
        <v>8</v>
      </c>
      <c r="AL18" s="46">
        <f t="shared" si="31"/>
        <v>8</v>
      </c>
      <c r="AM18" s="46">
        <f t="shared" si="32"/>
        <v>8</v>
      </c>
      <c r="AN18" s="46">
        <f t="shared" si="32"/>
        <v>3.6112989258253947</v>
      </c>
      <c r="AO18" s="46">
        <f t="shared" si="32"/>
        <v>0</v>
      </c>
      <c r="AP18" s="46">
        <f t="shared" si="33"/>
        <v>0</v>
      </c>
      <c r="AQ18" s="46">
        <f t="shared" si="33"/>
        <v>0</v>
      </c>
      <c r="AR18" s="46">
        <f t="shared" si="34"/>
        <v>0</v>
      </c>
      <c r="AS18" s="46">
        <f t="shared" si="34"/>
        <v>0</v>
      </c>
      <c r="AT18" s="46">
        <f t="shared" si="34"/>
        <v>0</v>
      </c>
      <c r="AU18" s="46">
        <f t="shared" si="35"/>
        <v>0</v>
      </c>
      <c r="AV18" s="46">
        <f t="shared" si="35"/>
        <v>0</v>
      </c>
      <c r="AW18" s="46">
        <f t="shared" si="36"/>
        <v>0</v>
      </c>
      <c r="AX18" s="46">
        <f t="shared" si="36"/>
        <v>0</v>
      </c>
      <c r="AY18" s="46">
        <f t="shared" si="36"/>
        <v>0</v>
      </c>
      <c r="AZ18" s="46">
        <f t="shared" si="37"/>
        <v>0</v>
      </c>
      <c r="BA18" s="46">
        <f t="shared" si="37"/>
        <v>0</v>
      </c>
      <c r="BB18" s="46">
        <f t="shared" si="38"/>
        <v>0</v>
      </c>
      <c r="BC18" s="46">
        <f t="shared" si="38"/>
        <v>0</v>
      </c>
      <c r="BD18" s="46">
        <f t="shared" si="38"/>
        <v>0</v>
      </c>
      <c r="BE18" s="46">
        <f t="shared" si="39"/>
        <v>0</v>
      </c>
      <c r="BF18" s="46">
        <f t="shared" si="39"/>
        <v>0</v>
      </c>
      <c r="BG18" s="46">
        <f t="shared" si="40"/>
        <v>0</v>
      </c>
      <c r="BH18" s="46">
        <f t="shared" si="41"/>
        <v>0</v>
      </c>
      <c r="BI18" s="9">
        <f t="shared" si="42"/>
        <v>0</v>
      </c>
      <c r="BJ18">
        <f t="array" ref="BJ18">IFERROR(SMALL(IF(L18:BH18&gt;0,COLUMN(L18:BH18),""),1),0)</f>
        <v>36</v>
      </c>
      <c r="BK18">
        <f t="array" ref="BK18">IFERROR(LARGE(IF(L18:BH18&gt;0,COLUMN(L18:BH18),""),1),0)</f>
        <v>40</v>
      </c>
      <c r="BL18">
        <f t="shared" si="45"/>
        <v>5</v>
      </c>
    </row>
    <row r="20" spans="1:64" hidden="1" x14ac:dyDescent="0.25">
      <c r="K20" s="12" t="s">
        <v>17</v>
      </c>
      <c r="L20">
        <f t="array" ref="L20">IFERROR(LARGE(IF(L8:AF8&gt;0,COLUMN(L7:AF7),""),1),0)</f>
        <v>14</v>
      </c>
    </row>
    <row r="21" spans="1:64" hidden="1" x14ac:dyDescent="0.25">
      <c r="K21" s="12" t="s">
        <v>16</v>
      </c>
      <c r="L21">
        <f t="array" ref="L21">IFERROR(SMALL(IF(L8:AF8&gt;0,COLUMN(L8:AF8),""),1),0)</f>
        <v>12</v>
      </c>
    </row>
    <row r="22" spans="1:64" hidden="1" x14ac:dyDescent="0.25"/>
    <row r="23" spans="1:64" hidden="1" x14ac:dyDescent="0.25">
      <c r="B23">
        <f>MATCH(I9,Calendar!B3:B100,1)</f>
        <v>3</v>
      </c>
      <c r="D23" s="17"/>
      <c r="K23" s="12" t="s">
        <v>11</v>
      </c>
      <c r="L23" s="1">
        <f>SUM(L8:L18)</f>
        <v>16.000000000116415</v>
      </c>
      <c r="M23" s="1">
        <f t="shared" ref="M23:BG23" si="46">SUM(M8:M18)</f>
        <v>16</v>
      </c>
      <c r="N23" s="1">
        <f t="shared" si="46"/>
        <v>15.5</v>
      </c>
      <c r="O23" s="1">
        <f t="shared" si="46"/>
        <v>20.500000000209567</v>
      </c>
      <c r="P23" s="1">
        <f t="shared" si="46"/>
        <v>19.35764705890324</v>
      </c>
      <c r="Q23" s="1">
        <f t="shared" si="46"/>
        <v>12.352423529198859</v>
      </c>
      <c r="R23" s="1">
        <f t="shared" si="46"/>
        <v>8</v>
      </c>
      <c r="S23" s="1">
        <f t="shared" si="46"/>
        <v>8</v>
      </c>
      <c r="T23" s="1">
        <f t="shared" si="46"/>
        <v>8</v>
      </c>
      <c r="U23" s="1">
        <f t="shared" si="46"/>
        <v>8.9575486753909992</v>
      </c>
      <c r="V23" s="1">
        <f t="shared" si="46"/>
        <v>8</v>
      </c>
      <c r="W23" s="1">
        <f t="shared" si="46"/>
        <v>8</v>
      </c>
      <c r="X23" s="1">
        <f t="shared" si="46"/>
        <v>8</v>
      </c>
      <c r="Y23" s="1">
        <f t="shared" si="46"/>
        <v>8</v>
      </c>
      <c r="Z23" s="1">
        <f t="shared" si="46"/>
        <v>8</v>
      </c>
      <c r="AA23" s="1">
        <f t="shared" si="46"/>
        <v>8</v>
      </c>
      <c r="AB23" s="1">
        <f t="shared" si="46"/>
        <v>8</v>
      </c>
      <c r="AC23" s="1">
        <f t="shared" si="46"/>
        <v>8</v>
      </c>
      <c r="AD23" s="1">
        <f t="shared" si="46"/>
        <v>8</v>
      </c>
      <c r="AE23" s="1">
        <f t="shared" si="46"/>
        <v>8.0000000000582077</v>
      </c>
      <c r="AF23" s="1">
        <f t="shared" si="46"/>
        <v>8</v>
      </c>
      <c r="AG23" s="1">
        <f t="shared" si="46"/>
        <v>8</v>
      </c>
      <c r="AH23" s="1">
        <f t="shared" si="46"/>
        <v>8</v>
      </c>
      <c r="AI23" s="1">
        <f t="shared" si="46"/>
        <v>5.4398703531478532</v>
      </c>
      <c r="AJ23" s="1">
        <f t="shared" si="46"/>
        <v>2.5601296455133706</v>
      </c>
      <c r="AK23" s="1">
        <f t="shared" si="46"/>
        <v>8</v>
      </c>
      <c r="AL23" s="1">
        <f t="shared" si="46"/>
        <v>8</v>
      </c>
      <c r="AM23" s="1">
        <f t="shared" si="46"/>
        <v>8</v>
      </c>
      <c r="AN23" s="1">
        <f t="shared" si="46"/>
        <v>3.6112989258253947</v>
      </c>
      <c r="AO23" s="1">
        <f t="shared" si="46"/>
        <v>0</v>
      </c>
      <c r="AP23" s="1">
        <f t="shared" si="46"/>
        <v>0</v>
      </c>
      <c r="AQ23" s="1">
        <f t="shared" si="46"/>
        <v>0</v>
      </c>
      <c r="AR23" s="1">
        <f t="shared" si="46"/>
        <v>0</v>
      </c>
      <c r="AS23" s="1">
        <f t="shared" si="46"/>
        <v>0</v>
      </c>
      <c r="AT23" s="1">
        <f t="shared" si="46"/>
        <v>0</v>
      </c>
      <c r="AU23" s="1">
        <f t="shared" si="46"/>
        <v>0</v>
      </c>
      <c r="AV23" s="1">
        <f t="shared" si="46"/>
        <v>0</v>
      </c>
      <c r="AW23" s="1">
        <f t="shared" si="46"/>
        <v>0</v>
      </c>
      <c r="AX23" s="1">
        <f t="shared" si="46"/>
        <v>0</v>
      </c>
      <c r="AY23" s="1">
        <f t="shared" si="46"/>
        <v>0</v>
      </c>
      <c r="AZ23" s="1">
        <f t="shared" si="46"/>
        <v>0</v>
      </c>
      <c r="BA23" s="1">
        <f t="shared" si="46"/>
        <v>0</v>
      </c>
      <c r="BB23" s="1">
        <f t="shared" si="46"/>
        <v>0</v>
      </c>
      <c r="BC23" s="1">
        <f t="shared" si="46"/>
        <v>0</v>
      </c>
      <c r="BD23" s="1">
        <f t="shared" si="46"/>
        <v>0</v>
      </c>
      <c r="BE23" s="1">
        <f t="shared" si="46"/>
        <v>0</v>
      </c>
      <c r="BF23" s="1">
        <f t="shared" si="46"/>
        <v>0</v>
      </c>
      <c r="BG23" s="1">
        <f t="shared" si="46"/>
        <v>0</v>
      </c>
      <c r="BH23" s="1">
        <f>SUM(AI8:AI15)</f>
        <v>0</v>
      </c>
    </row>
    <row r="24" spans="1:64" hidden="1" x14ac:dyDescent="0.25">
      <c r="D24" s="17"/>
      <c r="E24" s="17"/>
      <c r="K24" s="12" t="s">
        <v>10</v>
      </c>
      <c r="L24">
        <f>COUNTIF(L8:L18,"&gt;0")</f>
        <v>2</v>
      </c>
      <c r="M24">
        <f t="shared" ref="M24:BH24" si="47">COUNTIF(M8:M18,"&gt;0")</f>
        <v>2</v>
      </c>
      <c r="N24">
        <f t="shared" si="47"/>
        <v>3</v>
      </c>
      <c r="O24">
        <f t="shared" si="47"/>
        <v>6</v>
      </c>
      <c r="P24">
        <f t="shared" si="47"/>
        <v>4</v>
      </c>
      <c r="Q24">
        <f t="shared" si="47"/>
        <v>2</v>
      </c>
      <c r="R24">
        <f t="shared" si="47"/>
        <v>1</v>
      </c>
      <c r="S24">
        <f t="shared" si="47"/>
        <v>1</v>
      </c>
      <c r="T24">
        <f t="shared" si="47"/>
        <v>1</v>
      </c>
      <c r="U24">
        <f t="shared" si="47"/>
        <v>2</v>
      </c>
      <c r="V24">
        <f t="shared" si="47"/>
        <v>1</v>
      </c>
      <c r="W24">
        <f t="shared" si="47"/>
        <v>1</v>
      </c>
      <c r="X24">
        <f t="shared" si="47"/>
        <v>1</v>
      </c>
      <c r="Y24">
        <f t="shared" si="47"/>
        <v>1</v>
      </c>
      <c r="Z24">
        <f t="shared" si="47"/>
        <v>1</v>
      </c>
      <c r="AA24">
        <f t="shared" si="47"/>
        <v>1</v>
      </c>
      <c r="AB24">
        <f t="shared" si="47"/>
        <v>1</v>
      </c>
      <c r="AC24">
        <f t="shared" si="47"/>
        <v>1</v>
      </c>
      <c r="AD24">
        <f t="shared" si="47"/>
        <v>1</v>
      </c>
      <c r="AE24">
        <f t="shared" si="47"/>
        <v>2</v>
      </c>
      <c r="AF24">
        <f t="shared" si="47"/>
        <v>1</v>
      </c>
      <c r="AG24">
        <f t="shared" si="47"/>
        <v>1</v>
      </c>
      <c r="AH24">
        <f t="shared" si="47"/>
        <v>1</v>
      </c>
      <c r="AI24">
        <f t="shared" si="47"/>
        <v>1</v>
      </c>
      <c r="AJ24">
        <f t="shared" si="47"/>
        <v>1</v>
      </c>
      <c r="AK24">
        <f t="shared" si="47"/>
        <v>1</v>
      </c>
      <c r="AL24">
        <f t="shared" si="47"/>
        <v>1</v>
      </c>
      <c r="AM24">
        <f t="shared" si="47"/>
        <v>1</v>
      </c>
      <c r="AN24">
        <f t="shared" si="47"/>
        <v>1</v>
      </c>
      <c r="AO24">
        <f t="shared" si="47"/>
        <v>0</v>
      </c>
      <c r="AP24">
        <f t="shared" si="47"/>
        <v>0</v>
      </c>
      <c r="AQ24">
        <f t="shared" si="47"/>
        <v>0</v>
      </c>
      <c r="AR24">
        <f t="shared" si="47"/>
        <v>0</v>
      </c>
      <c r="AS24">
        <f t="shared" si="47"/>
        <v>0</v>
      </c>
      <c r="AT24">
        <f t="shared" si="47"/>
        <v>0</v>
      </c>
      <c r="AU24">
        <f t="shared" si="47"/>
        <v>0</v>
      </c>
      <c r="AV24">
        <f t="shared" si="47"/>
        <v>0</v>
      </c>
      <c r="AW24">
        <f t="shared" si="47"/>
        <v>0</v>
      </c>
      <c r="AX24">
        <f t="shared" si="47"/>
        <v>0</v>
      </c>
      <c r="AY24">
        <f t="shared" si="47"/>
        <v>0</v>
      </c>
      <c r="AZ24">
        <f t="shared" si="47"/>
        <v>0</v>
      </c>
      <c r="BA24">
        <f t="shared" si="47"/>
        <v>0</v>
      </c>
      <c r="BB24">
        <f t="shared" si="47"/>
        <v>0</v>
      </c>
      <c r="BC24">
        <f t="shared" si="47"/>
        <v>0</v>
      </c>
      <c r="BD24">
        <f t="shared" si="47"/>
        <v>0</v>
      </c>
      <c r="BE24">
        <f t="shared" si="47"/>
        <v>0</v>
      </c>
      <c r="BF24">
        <f t="shared" si="47"/>
        <v>0</v>
      </c>
      <c r="BG24">
        <f t="shared" si="47"/>
        <v>0</v>
      </c>
      <c r="BH24">
        <f t="shared" si="47"/>
        <v>0</v>
      </c>
    </row>
    <row r="25" spans="1:64" hidden="1" x14ac:dyDescent="0.25">
      <c r="L25" t="e">
        <f ca="1">MATCH("&gt;0",INDIRECT("k9:k"&amp;COUNTIF(F8:F18,I3)+9-1),1)</f>
        <v>#N/A</v>
      </c>
    </row>
    <row r="26" spans="1:64" hidden="1" x14ac:dyDescent="0.25">
      <c r="L26">
        <f ca="1">MAX(INDIRECT("k9:k"&amp;ROW()-1))+1</f>
        <v>10</v>
      </c>
      <c r="M26">
        <f t="shared" ref="M26:AD26" si="48">ROW(M8:M10)</f>
        <v>8</v>
      </c>
      <c r="N26">
        <f>ROW(N8:N10)</f>
        <v>8</v>
      </c>
      <c r="O26">
        <f t="shared" si="48"/>
        <v>8</v>
      </c>
      <c r="P26">
        <f t="shared" si="48"/>
        <v>8</v>
      </c>
      <c r="Q26">
        <f t="shared" si="48"/>
        <v>8</v>
      </c>
      <c r="R26">
        <f t="shared" si="48"/>
        <v>8</v>
      </c>
      <c r="S26">
        <f t="shared" si="48"/>
        <v>8</v>
      </c>
      <c r="T26">
        <f t="shared" si="48"/>
        <v>8</v>
      </c>
      <c r="U26">
        <f t="shared" si="48"/>
        <v>8</v>
      </c>
      <c r="V26">
        <f t="shared" si="48"/>
        <v>8</v>
      </c>
      <c r="W26">
        <f t="shared" si="48"/>
        <v>8</v>
      </c>
      <c r="X26">
        <f t="shared" si="48"/>
        <v>8</v>
      </c>
      <c r="Y26">
        <f t="shared" si="48"/>
        <v>8</v>
      </c>
      <c r="Z26">
        <f t="shared" si="48"/>
        <v>8</v>
      </c>
      <c r="AA26">
        <f t="shared" si="48"/>
        <v>8</v>
      </c>
      <c r="AB26">
        <f t="shared" si="48"/>
        <v>8</v>
      </c>
      <c r="AC26">
        <f t="shared" si="48"/>
        <v>8</v>
      </c>
      <c r="AD26">
        <f t="shared" si="48"/>
        <v>8</v>
      </c>
    </row>
    <row r="27" spans="1:64" hidden="1" x14ac:dyDescent="0.25">
      <c r="B27" t="str">
        <f ca="1">INDIRECT(ADDRESS(B28,2))</f>
        <v>aaa</v>
      </c>
      <c r="L27">
        <f>COUNTIF(F8:F18,F13)</f>
        <v>1</v>
      </c>
    </row>
    <row r="28" spans="1:64" hidden="1" x14ac:dyDescent="0.25">
      <c r="B28">
        <f>MATCH("aaa",B1:B18,0)</f>
        <v>11</v>
      </c>
      <c r="D28" s="14" t="s">
        <v>13</v>
      </c>
      <c r="K28" s="12" t="s">
        <v>15</v>
      </c>
      <c r="L28">
        <f t="array" ref="L28">IFERROR(SMALL(IF(L8:L18&gt;0,ROW(L8:L18),""),1),0)</f>
        <v>8</v>
      </c>
      <c r="M28">
        <f t="array" ref="M28">IFERROR(SMALL(IF(M8:M18&gt;0,ROW(M8:M18),""),1),0)</f>
        <v>8</v>
      </c>
      <c r="N28">
        <f t="array" ref="N28">IFERROR(SMALL(IF(N8:N18&gt;0,ROW(N8:N18),""),1),0)</f>
        <v>8</v>
      </c>
      <c r="O28">
        <f t="array" ref="O28">IFERROR(SMALL(IF(O8:O18&gt;0,ROW(O8:O18),""),1),0)</f>
        <v>9</v>
      </c>
      <c r="P28">
        <f t="array" ref="P28">IFERROR(SMALL(IF(P8:P18&gt;0,ROW(P8:P18),""),1),0)</f>
        <v>10</v>
      </c>
      <c r="Q28">
        <f t="array" ref="Q28">IFERROR(SMALL(IF(Q8:Q18&gt;0,ROW(Q8:Q18),""),1),0)</f>
        <v>10</v>
      </c>
      <c r="R28">
        <f t="array" ref="R28">IFERROR(SMALL(IF(R8:R18&gt;0,ROW(R8:R18),""),1),0)</f>
        <v>16</v>
      </c>
      <c r="S28">
        <f t="array" ref="S28">IFERROR(SMALL(IF(S8:S18&gt;0,ROW(S8:S18),""),1),0)</f>
        <v>16</v>
      </c>
      <c r="T28">
        <f t="array" ref="T28">IFERROR(SMALL(IF(T8:T18&gt;0,ROW(T8:T18),""),1),0)</f>
        <v>16</v>
      </c>
      <c r="U28">
        <f t="array" ref="U28">IFERROR(SMALL(IF(U8:U18&gt;0,ROW(U8:U18),""),1),0)</f>
        <v>13</v>
      </c>
      <c r="V28">
        <f t="array" ref="V28">IFERROR(SMALL(IF(V8:V18&gt;0,ROW(V8:V18),""),1),0)</f>
        <v>16</v>
      </c>
      <c r="W28">
        <f t="array" ref="W28">IFERROR(SMALL(IF(W8:W18&gt;0,ROW(W8:W18),""),1),0)</f>
        <v>16</v>
      </c>
      <c r="X28">
        <f t="array" ref="X28">IFERROR(SMALL(IF(X8:X18&gt;0,ROW(X8:X18),""),1),0)</f>
        <v>16</v>
      </c>
      <c r="Y28">
        <f t="array" ref="Y28">IFERROR(SMALL(IF(Y8:Y18&gt;0,ROW(Y8:Y18),""),1),0)</f>
        <v>16</v>
      </c>
      <c r="Z28">
        <f t="array" ref="Z28">IFERROR(SMALL(IF(Z8:Z18&gt;0,ROW(Z8:Z18),""),1),0)</f>
        <v>16</v>
      </c>
      <c r="AA28">
        <f t="array" ref="AA28">IFERROR(SMALL(IF(AA8:AA18&gt;0,ROW(AA8:AA18),""),1),0)</f>
        <v>16</v>
      </c>
      <c r="AB28">
        <f t="array" ref="AB28">IFERROR(SMALL(IF(AB8:AB18&gt;0,ROW(AB8:AB18),""),1),0)</f>
        <v>16</v>
      </c>
      <c r="AC28">
        <f t="array" ref="AC28">IFERROR(SMALL(IF(AC8:AC18&gt;0,ROW(AC8:AC18),""),1),0)</f>
        <v>16</v>
      </c>
      <c r="AD28">
        <f t="array" ref="AD28">IFERROR(SMALL(IF(AD8:AD18&gt;0,ROW(AD8:AD18),""),1),0)</f>
        <v>16</v>
      </c>
      <c r="AE28">
        <f t="array" ref="AE28">IFERROR(SMALL(IF(AE8:AE18&gt;0,ROW(AE8:AE18),""),1),0)</f>
        <v>16</v>
      </c>
      <c r="AF28">
        <f t="array" ref="AF28">IFERROR(SMALL(IF(AF8:AF18&gt;0,ROW(AF8:AF18),""),1),0)</f>
        <v>17</v>
      </c>
      <c r="AG28">
        <f t="array" ref="AG28">IFERROR(SMALL(IF(AG8:AG18&gt;0,ROW(AG8:AG18),""),1),0)</f>
        <v>17</v>
      </c>
      <c r="AH28">
        <f t="array" ref="AH28">IFERROR(SMALL(IF(AH8:AH18&gt;0,ROW(AH8:AH18),""),1),0)</f>
        <v>17</v>
      </c>
      <c r="AI28">
        <f t="array" ref="AI28">IFERROR(SMALL(IF(AI8:AI18&gt;0,ROW(AI8:AI18),""),1),0)</f>
        <v>17</v>
      </c>
      <c r="AJ28">
        <f t="array" ref="AJ28">IFERROR(SMALL(IF(AJ8:AJ18&gt;0,ROW(AJ8:AJ18),""),1),0)</f>
        <v>18</v>
      </c>
      <c r="AK28">
        <f t="array" ref="AK28">IFERROR(SMALL(IF(AK8:AK18&gt;0,ROW(AK8:AK18),""),1),0)</f>
        <v>18</v>
      </c>
      <c r="AL28">
        <f t="array" ref="AL28">IFERROR(SMALL(IF(AL8:AL18&gt;0,ROW(AL8:AL18),""),1),0)</f>
        <v>18</v>
      </c>
      <c r="AM28">
        <f t="array" ref="AM28">IFERROR(SMALL(IF(AM8:AM18&gt;0,ROW(AM8:AM18),""),1),0)</f>
        <v>18</v>
      </c>
      <c r="AN28">
        <f t="array" ref="AN28">IFERROR(SMALL(IF(AN8:AN18&gt;0,ROW(AN8:AN18),""),1),0)</f>
        <v>18</v>
      </c>
      <c r="AO28">
        <f t="array" ref="AO28">IFERROR(SMALL(IF(AO8:AO18&gt;0,ROW(AO8:AO18),""),1),0)</f>
        <v>0</v>
      </c>
      <c r="AP28">
        <f t="array" ref="AP28">IFERROR(SMALL(IF(AP8:AP18&gt;0,ROW(AP8:AP18),""),1),0)</f>
        <v>0</v>
      </c>
      <c r="AQ28">
        <f t="array" ref="AQ28">IFERROR(SMALL(IF(AQ8:AQ18&gt;0,ROW(AQ8:AQ18),""),1),0)</f>
        <v>0</v>
      </c>
      <c r="AR28">
        <f t="array" ref="AR28">IFERROR(SMALL(IF(AR8:AR18&gt;0,ROW(AR8:AR18),""),1),0)</f>
        <v>0</v>
      </c>
      <c r="AS28">
        <f t="array" ref="AS28">IFERROR(SMALL(IF(AS8:AS18&gt;0,ROW(AS8:AS18),""),1),0)</f>
        <v>0</v>
      </c>
      <c r="AT28">
        <f t="array" ref="AT28">IFERROR(SMALL(IF(AT8:AT18&gt;0,ROW(AT8:AT18),""),1),0)</f>
        <v>0</v>
      </c>
      <c r="AU28">
        <f t="array" ref="AU28">IFERROR(SMALL(IF(AU8:AU18&gt;0,ROW(AU8:AU18),""),1),0)</f>
        <v>0</v>
      </c>
      <c r="AV28">
        <f t="array" ref="AV28">IFERROR(SMALL(IF(AV8:AV18&gt;0,ROW(AV8:AV18),""),1),0)</f>
        <v>0</v>
      </c>
      <c r="AW28">
        <f t="array" ref="AW28">IFERROR(SMALL(IF(AW8:AW18&gt;0,ROW(AW8:AW18),""),1),0)</f>
        <v>0</v>
      </c>
      <c r="AX28">
        <f t="array" ref="AX28">IFERROR(SMALL(IF(AX8:AX18&gt;0,ROW(AX8:AX18),""),1),0)</f>
        <v>0</v>
      </c>
      <c r="AY28">
        <f t="array" ref="AY28">IFERROR(SMALL(IF(AY8:AY18&gt;0,ROW(AY8:AY18),""),1),0)</f>
        <v>0</v>
      </c>
      <c r="AZ28">
        <f t="array" ref="AZ28">IFERROR(SMALL(IF(AZ8:AZ18&gt;0,ROW(AZ8:AZ18),""),1),0)</f>
        <v>0</v>
      </c>
      <c r="BA28">
        <f t="array" ref="BA28">IFERROR(SMALL(IF(BA8:BA18&gt;0,ROW(BA8:BA18),""),1),0)</f>
        <v>0</v>
      </c>
      <c r="BB28">
        <f t="array" ref="BB28">IFERROR(SMALL(IF(BB8:BB18&gt;0,ROW(BB8:BB18),""),1),0)</f>
        <v>0</v>
      </c>
      <c r="BC28">
        <f t="array" ref="BC28">IFERROR(SMALL(IF(BC8:BC18&gt;0,ROW(BC8:BC18),""),1),0)</f>
        <v>0</v>
      </c>
      <c r="BD28">
        <f t="array" ref="BD28">IFERROR(SMALL(IF(BD8:BD18&gt;0,ROW(BD8:BD18),""),1),0)</f>
        <v>0</v>
      </c>
      <c r="BE28">
        <f t="array" ref="BE28">IFERROR(SMALL(IF(BE8:BE18&gt;0,ROW(BE8:BE18),""),1),0)</f>
        <v>0</v>
      </c>
      <c r="BF28">
        <f t="array" ref="BF28">IFERROR(SMALL(IF(BF8:BF18&gt;0,ROW(BF8:BF18),""),1),0)</f>
        <v>0</v>
      </c>
      <c r="BG28">
        <f t="array" ref="BG28">IFERROR(SMALL(IF(BG8:BG18&gt;0,ROW(BG8:BG18),""),1),0)</f>
        <v>0</v>
      </c>
      <c r="BH28">
        <f t="array" ref="BH28">IFERROR(SMALL(IF(BH8:BH18&gt;0,ROW(BH8:BH18),""),1),0)</f>
        <v>0</v>
      </c>
    </row>
    <row r="29" spans="1:64" hidden="1" x14ac:dyDescent="0.25">
      <c r="B29">
        <f>COUNTIF(B8:B18,"="&amp;"aaa")</f>
        <v>3</v>
      </c>
      <c r="D29" s="14" t="s">
        <v>14</v>
      </c>
      <c r="K29" s="12" t="s">
        <v>18</v>
      </c>
      <c r="L29">
        <f t="array" ref="L29">IFERROR(LARGE(IF(L8:L18&gt;0,ROW(L8:L18),""),1),0)</f>
        <v>11</v>
      </c>
      <c r="M29">
        <f t="array" ref="M29">IFERROR(LARGE(IF(M8:M18&gt;0,ROW(M8:M18),""),1),0)</f>
        <v>11</v>
      </c>
      <c r="N29">
        <f t="array" ref="N29">IFERROR(LARGE(IF(N8:N18&gt;0,ROW(N8:N18),""),1),0)</f>
        <v>11</v>
      </c>
      <c r="O29">
        <f t="array" ref="O29">IFERROR(LARGE(IF(O8:O18&gt;0,ROW(O8:O18),""),1),0)</f>
        <v>15</v>
      </c>
      <c r="P29">
        <f t="array" ref="P29">IFERROR(LARGE(IF(P8:P18&gt;0,ROW(P8:P18),""),1),0)</f>
        <v>16</v>
      </c>
      <c r="Q29">
        <f t="array" ref="Q29">IFERROR(LARGE(IF(Q8:Q18&gt;0,ROW(Q8:Q18),""),1),0)</f>
        <v>16</v>
      </c>
      <c r="R29">
        <f t="array" ref="R29">IFERROR(LARGE(IF(R8:R18&gt;0,ROW(R8:R18),""),1),0)</f>
        <v>16</v>
      </c>
      <c r="S29">
        <f t="array" ref="S29">IFERROR(LARGE(IF(S8:S18&gt;0,ROW(S8:S18),""),1),0)</f>
        <v>16</v>
      </c>
      <c r="T29">
        <f t="array" ref="T29">IFERROR(LARGE(IF(T8:T18&gt;0,ROW(T8:T18),""),1),0)</f>
        <v>16</v>
      </c>
      <c r="U29">
        <f t="array" ref="U29">IFERROR(LARGE(IF(U8:U18&gt;0,ROW(U8:U18),""),1),0)</f>
        <v>16</v>
      </c>
      <c r="V29">
        <f t="array" ref="V29">IFERROR(LARGE(IF(V8:V18&gt;0,ROW(V8:V18),""),1),0)</f>
        <v>16</v>
      </c>
      <c r="W29">
        <f t="array" ref="W29">IFERROR(LARGE(IF(W8:W18&gt;0,ROW(W8:W18),""),1),0)</f>
        <v>16</v>
      </c>
      <c r="X29">
        <f t="array" ref="X29">IFERROR(LARGE(IF(X8:X18&gt;0,ROW(X8:X18),""),1),0)</f>
        <v>16</v>
      </c>
      <c r="Y29">
        <f t="array" ref="Y29">IFERROR(LARGE(IF(Y8:Y18&gt;0,ROW(Y8:Y18),""),1),0)</f>
        <v>16</v>
      </c>
      <c r="Z29">
        <f t="array" ref="Z29">IFERROR(LARGE(IF(Z8:Z18&gt;0,ROW(Z8:Z18),""),1),0)</f>
        <v>16</v>
      </c>
      <c r="AA29">
        <f t="array" ref="AA29">IFERROR(LARGE(IF(AA8:AA18&gt;0,ROW(AA8:AA18),""),1),0)</f>
        <v>16</v>
      </c>
      <c r="AB29">
        <f t="array" ref="AB29">IFERROR(LARGE(IF(AB8:AB18&gt;0,ROW(AB8:AB18),""),1),0)</f>
        <v>16</v>
      </c>
      <c r="AC29">
        <f t="array" ref="AC29">IFERROR(LARGE(IF(AC8:AC18&gt;0,ROW(AC8:AC18),""),1),0)</f>
        <v>16</v>
      </c>
      <c r="AD29">
        <f t="array" ref="AD29">IFERROR(LARGE(IF(AD8:AD18&gt;0,ROW(AD8:AD18),""),1),0)</f>
        <v>16</v>
      </c>
      <c r="AE29">
        <f t="array" ref="AE29">IFERROR(LARGE(IF(AE8:AE18&gt;0,ROW(AE8:AE18),""),1),0)</f>
        <v>17</v>
      </c>
      <c r="AF29">
        <f t="array" ref="AF29">IFERROR(LARGE(IF(AF8:AF18&gt;0,ROW(AF8:AF18),""),1),0)</f>
        <v>17</v>
      </c>
      <c r="AG29">
        <f t="array" ref="AG29">IFERROR(LARGE(IF(AG8:AG18&gt;0,ROW(AG8:AG18),""),1),0)</f>
        <v>17</v>
      </c>
      <c r="AH29">
        <f t="array" ref="AH29">IFERROR(LARGE(IF(AH8:AH18&gt;0,ROW(AH8:AH18),""),1),0)</f>
        <v>17</v>
      </c>
      <c r="AI29">
        <f t="array" ref="AI29">IFERROR(LARGE(IF(AI8:AI18&gt;0,ROW(AI8:AI18),""),1),0)</f>
        <v>17</v>
      </c>
      <c r="AJ29">
        <f t="array" ref="AJ29">IFERROR(LARGE(IF(AJ8:AJ18&gt;0,ROW(AJ8:AJ18),""),1),0)</f>
        <v>18</v>
      </c>
      <c r="AK29">
        <f t="array" ref="AK29">IFERROR(LARGE(IF(AK8:AK18&gt;0,ROW(AK8:AK18),""),1),0)</f>
        <v>18</v>
      </c>
      <c r="AL29">
        <f t="array" ref="AL29">IFERROR(LARGE(IF(AL8:AL18&gt;0,ROW(AL8:AL18),""),1),0)</f>
        <v>18</v>
      </c>
      <c r="AM29">
        <f t="array" ref="AM29">IFERROR(LARGE(IF(AM8:AM18&gt;0,ROW(AM8:AM18),""),1),0)</f>
        <v>18</v>
      </c>
      <c r="AN29">
        <f t="array" ref="AN29">IFERROR(LARGE(IF(AN8:AN18&gt;0,ROW(AN8:AN18),""),1),0)</f>
        <v>18</v>
      </c>
      <c r="AO29">
        <f t="array" ref="AO29">IFERROR(LARGE(IF(AO8:AO18&gt;0,ROW(AO8:AO18),""),1),0)</f>
        <v>0</v>
      </c>
      <c r="AP29">
        <f t="array" ref="AP29">IFERROR(LARGE(IF(AP8:AP18&gt;0,ROW(AP8:AP18),""),1),0)</f>
        <v>0</v>
      </c>
      <c r="AQ29">
        <f t="array" ref="AQ29">IFERROR(LARGE(IF(AQ8:AQ18&gt;0,ROW(AQ8:AQ18),""),1),0)</f>
        <v>0</v>
      </c>
      <c r="AR29">
        <f t="array" ref="AR29">IFERROR(LARGE(IF(AR8:AR18&gt;0,ROW(AR8:AR18),""),1),0)</f>
        <v>0</v>
      </c>
      <c r="AS29">
        <f t="array" ref="AS29">IFERROR(LARGE(IF(AS8:AS18&gt;0,ROW(AS8:AS18),""),1),0)</f>
        <v>0</v>
      </c>
      <c r="AT29">
        <f t="array" ref="AT29">IFERROR(LARGE(IF(AT8:AT18&gt;0,ROW(AT8:AT18),""),1),0)</f>
        <v>0</v>
      </c>
      <c r="AU29">
        <f t="array" ref="AU29">IFERROR(LARGE(IF(AU8:AU18&gt;0,ROW(AU8:AU18),""),1),0)</f>
        <v>0</v>
      </c>
      <c r="AV29">
        <f t="array" ref="AV29">IFERROR(LARGE(IF(AV8:AV18&gt;0,ROW(AV8:AV18),""),1),0)</f>
        <v>0</v>
      </c>
      <c r="AW29">
        <f t="array" ref="AW29">IFERROR(LARGE(IF(AW8:AW18&gt;0,ROW(AW8:AW18),""),1),0)</f>
        <v>0</v>
      </c>
      <c r="AX29">
        <f t="array" ref="AX29">IFERROR(LARGE(IF(AX8:AX18&gt;0,ROW(AX8:AX18),""),1),0)</f>
        <v>0</v>
      </c>
      <c r="AY29">
        <f t="array" ref="AY29">IFERROR(LARGE(IF(AY8:AY18&gt;0,ROW(AY8:AY18),""),1),0)</f>
        <v>0</v>
      </c>
      <c r="AZ29">
        <f t="array" ref="AZ29">IFERROR(LARGE(IF(AZ8:AZ18&gt;0,ROW(AZ8:AZ18),""),1),0)</f>
        <v>0</v>
      </c>
      <c r="BA29">
        <f t="array" ref="BA29">IFERROR(LARGE(IF(BA8:BA18&gt;0,ROW(BA8:BA18),""),1),0)</f>
        <v>0</v>
      </c>
      <c r="BB29">
        <f t="array" ref="BB29">IFERROR(LARGE(IF(BB8:BB18&gt;0,ROW(BB8:BB18),""),1),0)</f>
        <v>0</v>
      </c>
      <c r="BC29">
        <f t="array" ref="BC29">IFERROR(LARGE(IF(BC8:BC18&gt;0,ROW(BC8:BC18),""),1),0)</f>
        <v>0</v>
      </c>
      <c r="BD29">
        <f t="array" ref="BD29">IFERROR(LARGE(IF(BD8:BD18&gt;0,ROW(BD8:BD18),""),1),0)</f>
        <v>0</v>
      </c>
      <c r="BE29">
        <f t="array" ref="BE29">IFERROR(LARGE(IF(BE8:BE18&gt;0,ROW(BE8:BE18),""),1),0)</f>
        <v>0</v>
      </c>
      <c r="BF29">
        <f t="array" ref="BF29">IFERROR(LARGE(IF(BF8:BF18&gt;0,ROW(BF8:BF18),""),1),0)</f>
        <v>0</v>
      </c>
      <c r="BG29">
        <f t="array" ref="BG29">IFERROR(LARGE(IF(BG8:BG18&gt;0,ROW(BG8:BG18),""),1),0)</f>
        <v>0</v>
      </c>
      <c r="BH29">
        <f t="array" ref="BH29">IFERROR(LARGE(IF(BH8:BH18&gt;0,ROW(BH8:BH18),""),1),0)</f>
        <v>0</v>
      </c>
    </row>
    <row r="32" spans="1:64" x14ac:dyDescent="0.25">
      <c r="A32" t="s">
        <v>45</v>
      </c>
      <c r="E32" s="45"/>
    </row>
    <row r="33" spans="1:5" x14ac:dyDescent="0.25">
      <c r="A33" t="s">
        <v>46</v>
      </c>
      <c r="E33" s="49"/>
    </row>
    <row r="34" spans="1:5" x14ac:dyDescent="0.25">
      <c r="A34" t="s">
        <v>52</v>
      </c>
    </row>
    <row r="35" spans="1:5" x14ac:dyDescent="0.25">
      <c r="A35" t="s">
        <v>53</v>
      </c>
    </row>
    <row r="36" spans="1:5" x14ac:dyDescent="0.25">
      <c r="A36" t="s">
        <v>60</v>
      </c>
    </row>
    <row r="37" spans="1:5" x14ac:dyDescent="0.25">
      <c r="A37" t="s">
        <v>61</v>
      </c>
    </row>
    <row r="38" spans="1:5" x14ac:dyDescent="0.25">
      <c r="A38" t="s">
        <v>62</v>
      </c>
    </row>
    <row r="39" spans="1:5" x14ac:dyDescent="0.25">
      <c r="A39" t="s">
        <v>63</v>
      </c>
    </row>
    <row r="40" spans="1:5" x14ac:dyDescent="0.25">
      <c r="A40" t="s">
        <v>64</v>
      </c>
    </row>
  </sheetData>
  <mergeCells count="33">
    <mergeCell ref="AY6:BA6"/>
    <mergeCell ref="BB6:BD6"/>
    <mergeCell ref="BE6:BG6"/>
    <mergeCell ref="AJ6:AL6"/>
    <mergeCell ref="AM6:AO6"/>
    <mergeCell ref="AP6:AR6"/>
    <mergeCell ref="AS6:AU6"/>
    <mergeCell ref="AV6:AX6"/>
    <mergeCell ref="X5:Z5"/>
    <mergeCell ref="AD6:AF6"/>
    <mergeCell ref="AG6:AI6"/>
    <mergeCell ref="L6:N6"/>
    <mergeCell ref="O6:Q6"/>
    <mergeCell ref="R6:T6"/>
    <mergeCell ref="U6:W6"/>
    <mergeCell ref="X6:Z6"/>
    <mergeCell ref="AA6:AC6"/>
    <mergeCell ref="BE5:BG5"/>
    <mergeCell ref="D2:E2"/>
    <mergeCell ref="AP5:AR5"/>
    <mergeCell ref="AS5:AU5"/>
    <mergeCell ref="AV5:AX5"/>
    <mergeCell ref="AY5:BA5"/>
    <mergeCell ref="BB5:BD5"/>
    <mergeCell ref="AA5:AC5"/>
    <mergeCell ref="AD5:AF5"/>
    <mergeCell ref="AG5:AI5"/>
    <mergeCell ref="AJ5:AL5"/>
    <mergeCell ref="AM5:AO5"/>
    <mergeCell ref="L5:N5"/>
    <mergeCell ref="O5:Q5"/>
    <mergeCell ref="R5:T5"/>
    <mergeCell ref="U5:W5"/>
  </mergeCells>
  <conditionalFormatting sqref="L8:BH18">
    <cfRule type="cellIs" dxfId="1" priority="3" operator="greaterThan">
      <formula>0</formula>
    </cfRule>
  </conditionalFormatting>
  <conditionalFormatting sqref="L8:BH18">
    <cfRule type="cellIs" dxfId="0" priority="1" operator="equal">
      <formula>0</formula>
    </cfRule>
  </conditionalFormatting>
  <pageMargins left="0.25" right="0.25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B10" sqref="B10"/>
    </sheetView>
  </sheetViews>
  <sheetFormatPr defaultRowHeight="15" x14ac:dyDescent="0.25"/>
  <cols>
    <col min="1" max="1" width="2" bestFit="1" customWidth="1"/>
    <col min="2" max="2" width="12.42578125" bestFit="1" customWidth="1"/>
  </cols>
  <sheetData>
    <row r="2" spans="1:2" x14ac:dyDescent="0.25">
      <c r="A2" s="62" t="s">
        <v>19</v>
      </c>
      <c r="B2" s="62"/>
    </row>
    <row r="3" spans="1:2" x14ac:dyDescent="0.25">
      <c r="A3" s="2">
        <v>1</v>
      </c>
      <c r="B3" s="2" t="s">
        <v>22</v>
      </c>
    </row>
    <row r="4" spans="1:2" x14ac:dyDescent="0.25">
      <c r="A4" s="2">
        <v>2</v>
      </c>
      <c r="B4" s="2" t="s">
        <v>23</v>
      </c>
    </row>
    <row r="5" spans="1:2" x14ac:dyDescent="0.25">
      <c r="A5" s="2">
        <v>3</v>
      </c>
      <c r="B5" s="2" t="s">
        <v>24</v>
      </c>
    </row>
    <row r="6" spans="1:2" x14ac:dyDescent="0.25">
      <c r="A6" s="2">
        <v>4</v>
      </c>
      <c r="B6" s="2" t="s">
        <v>25</v>
      </c>
    </row>
    <row r="7" spans="1:2" x14ac:dyDescent="0.25">
      <c r="A7" s="2">
        <v>5</v>
      </c>
      <c r="B7" s="2" t="s">
        <v>26</v>
      </c>
    </row>
    <row r="8" spans="1:2" x14ac:dyDescent="0.25">
      <c r="A8" s="2">
        <v>6</v>
      </c>
      <c r="B8" s="2" t="s">
        <v>27</v>
      </c>
    </row>
    <row r="9" spans="1:2" x14ac:dyDescent="0.25">
      <c r="A9" s="2">
        <v>7</v>
      </c>
      <c r="B9" s="2" t="s">
        <v>28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0"/>
  <sheetViews>
    <sheetView topLeftCell="A77" workbookViewId="0">
      <selection activeCell="A3" sqref="A3:A100"/>
    </sheetView>
  </sheetViews>
  <sheetFormatPr defaultRowHeight="15" x14ac:dyDescent="0.25"/>
  <cols>
    <col min="2" max="3" width="15.5703125" bestFit="1" customWidth="1"/>
  </cols>
  <sheetData>
    <row r="3" spans="1:3" x14ac:dyDescent="0.25">
      <c r="A3">
        <v>1</v>
      </c>
      <c r="B3" s="18">
        <f>plan!D2</f>
        <v>40567.25</v>
      </c>
      <c r="C3" s="18">
        <f>B3+8/24</f>
        <v>40567.583333333336</v>
      </c>
    </row>
    <row r="4" spans="1:3" x14ac:dyDescent="0.25">
      <c r="A4">
        <v>2</v>
      </c>
      <c r="B4" s="18">
        <f>C3</f>
        <v>40567.583333333336</v>
      </c>
      <c r="C4" s="18">
        <f>B4+8/24</f>
        <v>40567.916666666672</v>
      </c>
    </row>
    <row r="5" spans="1:3" x14ac:dyDescent="0.25">
      <c r="A5">
        <v>3</v>
      </c>
      <c r="B5" s="18">
        <f t="shared" ref="B5:B68" si="0">C4</f>
        <v>40567.916666666672</v>
      </c>
      <c r="C5" s="18">
        <f t="shared" ref="C5:C68" si="1">B5+8/24</f>
        <v>40568.250000000007</v>
      </c>
    </row>
    <row r="6" spans="1:3" x14ac:dyDescent="0.25">
      <c r="A6">
        <v>4</v>
      </c>
      <c r="B6" s="18">
        <f t="shared" si="0"/>
        <v>40568.250000000007</v>
      </c>
      <c r="C6" s="18">
        <f t="shared" si="1"/>
        <v>40568.583333333343</v>
      </c>
    </row>
    <row r="7" spans="1:3" x14ac:dyDescent="0.25">
      <c r="A7">
        <v>5</v>
      </c>
      <c r="B7" s="18">
        <f t="shared" si="0"/>
        <v>40568.583333333343</v>
      </c>
      <c r="C7" s="18">
        <f t="shared" si="1"/>
        <v>40568.916666666679</v>
      </c>
    </row>
    <row r="8" spans="1:3" x14ac:dyDescent="0.25">
      <c r="A8">
        <v>6</v>
      </c>
      <c r="B8" s="18">
        <f t="shared" si="0"/>
        <v>40568.916666666679</v>
      </c>
      <c r="C8" s="18">
        <f t="shared" si="1"/>
        <v>40569.250000000015</v>
      </c>
    </row>
    <row r="9" spans="1:3" x14ac:dyDescent="0.25">
      <c r="A9">
        <v>7</v>
      </c>
      <c r="B9" s="18">
        <f t="shared" si="0"/>
        <v>40569.250000000015</v>
      </c>
      <c r="C9" s="18">
        <f t="shared" si="1"/>
        <v>40569.58333333335</v>
      </c>
    </row>
    <row r="10" spans="1:3" x14ac:dyDescent="0.25">
      <c r="A10">
        <v>8</v>
      </c>
      <c r="B10" s="18">
        <f t="shared" si="0"/>
        <v>40569.58333333335</v>
      </c>
      <c r="C10" s="18">
        <f t="shared" si="1"/>
        <v>40569.916666666686</v>
      </c>
    </row>
    <row r="11" spans="1:3" x14ac:dyDescent="0.25">
      <c r="A11">
        <v>9</v>
      </c>
      <c r="B11" s="18">
        <f t="shared" si="0"/>
        <v>40569.916666666686</v>
      </c>
      <c r="C11" s="18">
        <f t="shared" si="1"/>
        <v>40570.250000000022</v>
      </c>
    </row>
    <row r="12" spans="1:3" x14ac:dyDescent="0.25">
      <c r="A12">
        <v>10</v>
      </c>
      <c r="B12" s="18">
        <f t="shared" si="0"/>
        <v>40570.250000000022</v>
      </c>
      <c r="C12" s="18">
        <f t="shared" si="1"/>
        <v>40570.583333333358</v>
      </c>
    </row>
    <row r="13" spans="1:3" x14ac:dyDescent="0.25">
      <c r="A13">
        <v>11</v>
      </c>
      <c r="B13" s="18">
        <f t="shared" si="0"/>
        <v>40570.583333333358</v>
      </c>
      <c r="C13" s="18">
        <f t="shared" si="1"/>
        <v>40570.916666666693</v>
      </c>
    </row>
    <row r="14" spans="1:3" x14ac:dyDescent="0.25">
      <c r="A14">
        <v>12</v>
      </c>
      <c r="B14" s="18">
        <f t="shared" si="0"/>
        <v>40570.916666666693</v>
      </c>
      <c r="C14" s="18">
        <f t="shared" si="1"/>
        <v>40571.250000000029</v>
      </c>
    </row>
    <row r="15" spans="1:3" x14ac:dyDescent="0.25">
      <c r="A15">
        <v>13</v>
      </c>
      <c r="B15" s="18">
        <f t="shared" si="0"/>
        <v>40571.250000000029</v>
      </c>
      <c r="C15" s="18">
        <f t="shared" si="1"/>
        <v>40571.583333333365</v>
      </c>
    </row>
    <row r="16" spans="1:3" x14ac:dyDescent="0.25">
      <c r="A16">
        <v>14</v>
      </c>
      <c r="B16" s="18">
        <f t="shared" si="0"/>
        <v>40571.583333333365</v>
      </c>
      <c r="C16" s="18">
        <f t="shared" si="1"/>
        <v>40571.916666666701</v>
      </c>
    </row>
    <row r="17" spans="1:3" x14ac:dyDescent="0.25">
      <c r="A17">
        <v>15</v>
      </c>
      <c r="B17" s="18">
        <f t="shared" si="0"/>
        <v>40571.916666666701</v>
      </c>
      <c r="C17" s="18">
        <f t="shared" si="1"/>
        <v>40572.250000000036</v>
      </c>
    </row>
    <row r="18" spans="1:3" x14ac:dyDescent="0.25">
      <c r="A18">
        <v>16</v>
      </c>
      <c r="B18" s="18">
        <f t="shared" si="0"/>
        <v>40572.250000000036</v>
      </c>
      <c r="C18" s="18">
        <f t="shared" si="1"/>
        <v>40572.583333333372</v>
      </c>
    </row>
    <row r="19" spans="1:3" x14ac:dyDescent="0.25">
      <c r="A19">
        <v>17</v>
      </c>
      <c r="B19" s="18">
        <f t="shared" si="0"/>
        <v>40572.583333333372</v>
      </c>
      <c r="C19" s="18">
        <f t="shared" si="1"/>
        <v>40572.916666666708</v>
      </c>
    </row>
    <row r="20" spans="1:3" x14ac:dyDescent="0.25">
      <c r="A20">
        <v>18</v>
      </c>
      <c r="B20" s="18">
        <f t="shared" si="0"/>
        <v>40572.916666666708</v>
      </c>
      <c r="C20" s="18">
        <f t="shared" si="1"/>
        <v>40573.250000000044</v>
      </c>
    </row>
    <row r="21" spans="1:3" x14ac:dyDescent="0.25">
      <c r="A21">
        <v>19</v>
      </c>
      <c r="B21" s="18">
        <f t="shared" si="0"/>
        <v>40573.250000000044</v>
      </c>
      <c r="C21" s="18">
        <f t="shared" si="1"/>
        <v>40573.583333333379</v>
      </c>
    </row>
    <row r="22" spans="1:3" x14ac:dyDescent="0.25">
      <c r="A22">
        <v>20</v>
      </c>
      <c r="B22" s="18">
        <f t="shared" si="0"/>
        <v>40573.583333333379</v>
      </c>
      <c r="C22" s="18">
        <f t="shared" si="1"/>
        <v>40573.916666666715</v>
      </c>
    </row>
    <row r="23" spans="1:3" x14ac:dyDescent="0.25">
      <c r="A23">
        <v>21</v>
      </c>
      <c r="B23" s="18">
        <f t="shared" si="0"/>
        <v>40573.916666666715</v>
      </c>
      <c r="C23" s="18">
        <f t="shared" si="1"/>
        <v>40574.250000000051</v>
      </c>
    </row>
    <row r="24" spans="1:3" x14ac:dyDescent="0.25">
      <c r="A24">
        <v>22</v>
      </c>
      <c r="B24" s="18">
        <f t="shared" si="0"/>
        <v>40574.250000000051</v>
      </c>
      <c r="C24" s="18">
        <f t="shared" si="1"/>
        <v>40574.583333333387</v>
      </c>
    </row>
    <row r="25" spans="1:3" x14ac:dyDescent="0.25">
      <c r="A25">
        <v>23</v>
      </c>
      <c r="B25" s="18">
        <f t="shared" si="0"/>
        <v>40574.583333333387</v>
      </c>
      <c r="C25" s="18">
        <f t="shared" si="1"/>
        <v>40574.916666666722</v>
      </c>
    </row>
    <row r="26" spans="1:3" x14ac:dyDescent="0.25">
      <c r="A26">
        <v>24</v>
      </c>
      <c r="B26" s="18">
        <f t="shared" si="0"/>
        <v>40574.916666666722</v>
      </c>
      <c r="C26" s="18">
        <f t="shared" si="1"/>
        <v>40575.250000000058</v>
      </c>
    </row>
    <row r="27" spans="1:3" x14ac:dyDescent="0.25">
      <c r="A27">
        <v>25</v>
      </c>
      <c r="B27" s="18">
        <f t="shared" si="0"/>
        <v>40575.250000000058</v>
      </c>
      <c r="C27" s="18">
        <f t="shared" si="1"/>
        <v>40575.583333333394</v>
      </c>
    </row>
    <row r="28" spans="1:3" x14ac:dyDescent="0.25">
      <c r="A28">
        <v>26</v>
      </c>
      <c r="B28" s="18">
        <f t="shared" si="0"/>
        <v>40575.583333333394</v>
      </c>
      <c r="C28" s="18">
        <f t="shared" si="1"/>
        <v>40575.91666666673</v>
      </c>
    </row>
    <row r="29" spans="1:3" x14ac:dyDescent="0.25">
      <c r="A29">
        <v>27</v>
      </c>
      <c r="B29" s="18">
        <f t="shared" si="0"/>
        <v>40575.91666666673</v>
      </c>
      <c r="C29" s="18">
        <f t="shared" si="1"/>
        <v>40576.250000000065</v>
      </c>
    </row>
    <row r="30" spans="1:3" x14ac:dyDescent="0.25">
      <c r="A30">
        <v>28</v>
      </c>
      <c r="B30" s="18">
        <f t="shared" si="0"/>
        <v>40576.250000000065</v>
      </c>
      <c r="C30" s="18">
        <f t="shared" si="1"/>
        <v>40576.583333333401</v>
      </c>
    </row>
    <row r="31" spans="1:3" x14ac:dyDescent="0.25">
      <c r="A31">
        <v>29</v>
      </c>
      <c r="B31" s="18">
        <f t="shared" si="0"/>
        <v>40576.583333333401</v>
      </c>
      <c r="C31" s="18">
        <f t="shared" si="1"/>
        <v>40576.916666666737</v>
      </c>
    </row>
    <row r="32" spans="1:3" x14ac:dyDescent="0.25">
      <c r="A32">
        <v>30</v>
      </c>
      <c r="B32" s="18">
        <f t="shared" si="0"/>
        <v>40576.916666666737</v>
      </c>
      <c r="C32" s="18">
        <f t="shared" si="1"/>
        <v>40577.250000000073</v>
      </c>
    </row>
    <row r="33" spans="1:3" x14ac:dyDescent="0.25">
      <c r="A33">
        <v>31</v>
      </c>
      <c r="B33" s="18">
        <f t="shared" si="0"/>
        <v>40577.250000000073</v>
      </c>
      <c r="C33" s="18">
        <f t="shared" si="1"/>
        <v>40577.583333333409</v>
      </c>
    </row>
    <row r="34" spans="1:3" x14ac:dyDescent="0.25">
      <c r="A34">
        <v>32</v>
      </c>
      <c r="B34" s="18">
        <f t="shared" si="0"/>
        <v>40577.583333333409</v>
      </c>
      <c r="C34" s="18">
        <f t="shared" si="1"/>
        <v>40577.916666666744</v>
      </c>
    </row>
    <row r="35" spans="1:3" x14ac:dyDescent="0.25">
      <c r="A35">
        <v>33</v>
      </c>
      <c r="B35" s="18">
        <f t="shared" si="0"/>
        <v>40577.916666666744</v>
      </c>
      <c r="C35" s="18">
        <f t="shared" si="1"/>
        <v>40578.25000000008</v>
      </c>
    </row>
    <row r="36" spans="1:3" x14ac:dyDescent="0.25">
      <c r="A36">
        <v>34</v>
      </c>
      <c r="B36" s="18">
        <f t="shared" si="0"/>
        <v>40578.25000000008</v>
      </c>
      <c r="C36" s="18">
        <f t="shared" si="1"/>
        <v>40578.583333333416</v>
      </c>
    </row>
    <row r="37" spans="1:3" x14ac:dyDescent="0.25">
      <c r="A37">
        <v>35</v>
      </c>
      <c r="B37" s="18">
        <f t="shared" si="0"/>
        <v>40578.583333333416</v>
      </c>
      <c r="C37" s="18">
        <f t="shared" si="1"/>
        <v>40578.916666666752</v>
      </c>
    </row>
    <row r="38" spans="1:3" x14ac:dyDescent="0.25">
      <c r="A38">
        <v>36</v>
      </c>
      <c r="B38" s="18">
        <f t="shared" si="0"/>
        <v>40578.916666666752</v>
      </c>
      <c r="C38" s="18">
        <f t="shared" si="1"/>
        <v>40579.250000000087</v>
      </c>
    </row>
    <row r="39" spans="1:3" x14ac:dyDescent="0.25">
      <c r="A39">
        <v>37</v>
      </c>
      <c r="B39" s="18">
        <f t="shared" si="0"/>
        <v>40579.250000000087</v>
      </c>
      <c r="C39" s="18">
        <f t="shared" si="1"/>
        <v>40579.583333333423</v>
      </c>
    </row>
    <row r="40" spans="1:3" x14ac:dyDescent="0.25">
      <c r="A40">
        <v>38</v>
      </c>
      <c r="B40" s="18">
        <f t="shared" si="0"/>
        <v>40579.583333333423</v>
      </c>
      <c r="C40" s="18">
        <f t="shared" si="1"/>
        <v>40579.916666666759</v>
      </c>
    </row>
    <row r="41" spans="1:3" x14ac:dyDescent="0.25">
      <c r="A41">
        <v>39</v>
      </c>
      <c r="B41" s="18">
        <f t="shared" si="0"/>
        <v>40579.916666666759</v>
      </c>
      <c r="C41" s="18">
        <f t="shared" si="1"/>
        <v>40580.250000000095</v>
      </c>
    </row>
    <row r="42" spans="1:3" x14ac:dyDescent="0.25">
      <c r="A42">
        <v>40</v>
      </c>
      <c r="B42" s="18">
        <f t="shared" si="0"/>
        <v>40580.250000000095</v>
      </c>
      <c r="C42" s="18">
        <f t="shared" si="1"/>
        <v>40580.58333333343</v>
      </c>
    </row>
    <row r="43" spans="1:3" x14ac:dyDescent="0.25">
      <c r="A43">
        <v>41</v>
      </c>
      <c r="B43" s="18">
        <f t="shared" si="0"/>
        <v>40580.58333333343</v>
      </c>
      <c r="C43" s="18">
        <f t="shared" si="1"/>
        <v>40580.916666666766</v>
      </c>
    </row>
    <row r="44" spans="1:3" x14ac:dyDescent="0.25">
      <c r="A44">
        <v>42</v>
      </c>
      <c r="B44" s="18">
        <f t="shared" si="0"/>
        <v>40580.916666666766</v>
      </c>
      <c r="C44" s="18">
        <f t="shared" si="1"/>
        <v>40581.250000000102</v>
      </c>
    </row>
    <row r="45" spans="1:3" x14ac:dyDescent="0.25">
      <c r="A45">
        <v>43</v>
      </c>
      <c r="B45" s="18">
        <f t="shared" si="0"/>
        <v>40581.250000000102</v>
      </c>
      <c r="C45" s="18">
        <f t="shared" si="1"/>
        <v>40581.583333333438</v>
      </c>
    </row>
    <row r="46" spans="1:3" x14ac:dyDescent="0.25">
      <c r="A46">
        <v>44</v>
      </c>
      <c r="B46" s="18">
        <f t="shared" si="0"/>
        <v>40581.583333333438</v>
      </c>
      <c r="C46" s="18">
        <f t="shared" si="1"/>
        <v>40581.916666666773</v>
      </c>
    </row>
    <row r="47" spans="1:3" x14ac:dyDescent="0.25">
      <c r="A47">
        <v>45</v>
      </c>
      <c r="B47" s="18">
        <f t="shared" si="0"/>
        <v>40581.916666666773</v>
      </c>
      <c r="C47" s="18">
        <f t="shared" si="1"/>
        <v>40582.250000000109</v>
      </c>
    </row>
    <row r="48" spans="1:3" x14ac:dyDescent="0.25">
      <c r="A48">
        <v>46</v>
      </c>
      <c r="B48" s="18">
        <f t="shared" si="0"/>
        <v>40582.250000000109</v>
      </c>
      <c r="C48" s="18">
        <f t="shared" si="1"/>
        <v>40582.583333333445</v>
      </c>
    </row>
    <row r="49" spans="1:3" x14ac:dyDescent="0.25">
      <c r="A49">
        <v>47</v>
      </c>
      <c r="B49" s="18">
        <f t="shared" si="0"/>
        <v>40582.583333333445</v>
      </c>
      <c r="C49" s="18">
        <f t="shared" si="1"/>
        <v>40582.916666666781</v>
      </c>
    </row>
    <row r="50" spans="1:3" x14ac:dyDescent="0.25">
      <c r="A50">
        <v>48</v>
      </c>
      <c r="B50" s="18">
        <f t="shared" si="0"/>
        <v>40582.916666666781</v>
      </c>
      <c r="C50" s="18">
        <f t="shared" si="1"/>
        <v>40583.250000000116</v>
      </c>
    </row>
    <row r="51" spans="1:3" x14ac:dyDescent="0.25">
      <c r="A51">
        <v>49</v>
      </c>
      <c r="B51" s="18">
        <f t="shared" si="0"/>
        <v>40583.250000000116</v>
      </c>
      <c r="C51" s="18">
        <f t="shared" si="1"/>
        <v>40583.583333333452</v>
      </c>
    </row>
    <row r="52" spans="1:3" x14ac:dyDescent="0.25">
      <c r="A52">
        <v>50</v>
      </c>
      <c r="B52" s="18">
        <f t="shared" si="0"/>
        <v>40583.583333333452</v>
      </c>
      <c r="C52" s="18">
        <f t="shared" si="1"/>
        <v>40583.916666666788</v>
      </c>
    </row>
    <row r="53" spans="1:3" x14ac:dyDescent="0.25">
      <c r="A53">
        <v>51</v>
      </c>
      <c r="B53" s="18">
        <f t="shared" si="0"/>
        <v>40583.916666666788</v>
      </c>
      <c r="C53" s="18">
        <f t="shared" si="1"/>
        <v>40584.250000000124</v>
      </c>
    </row>
    <row r="54" spans="1:3" x14ac:dyDescent="0.25">
      <c r="A54">
        <v>52</v>
      </c>
      <c r="B54" s="18">
        <f t="shared" si="0"/>
        <v>40584.250000000124</v>
      </c>
      <c r="C54" s="18">
        <f t="shared" si="1"/>
        <v>40584.583333333459</v>
      </c>
    </row>
    <row r="55" spans="1:3" x14ac:dyDescent="0.25">
      <c r="A55">
        <v>53</v>
      </c>
      <c r="B55" s="18">
        <f t="shared" si="0"/>
        <v>40584.583333333459</v>
      </c>
      <c r="C55" s="18">
        <f t="shared" si="1"/>
        <v>40584.916666666795</v>
      </c>
    </row>
    <row r="56" spans="1:3" x14ac:dyDescent="0.25">
      <c r="A56">
        <v>54</v>
      </c>
      <c r="B56" s="18">
        <f t="shared" si="0"/>
        <v>40584.916666666795</v>
      </c>
      <c r="C56" s="18">
        <f t="shared" si="1"/>
        <v>40585.250000000131</v>
      </c>
    </row>
    <row r="57" spans="1:3" x14ac:dyDescent="0.25">
      <c r="A57">
        <v>55</v>
      </c>
      <c r="B57" s="18">
        <f t="shared" si="0"/>
        <v>40585.250000000131</v>
      </c>
      <c r="C57" s="18">
        <f t="shared" si="1"/>
        <v>40585.583333333467</v>
      </c>
    </row>
    <row r="58" spans="1:3" x14ac:dyDescent="0.25">
      <c r="A58">
        <v>56</v>
      </c>
      <c r="B58" s="18">
        <f t="shared" si="0"/>
        <v>40585.583333333467</v>
      </c>
      <c r="C58" s="18">
        <f t="shared" si="1"/>
        <v>40585.916666666802</v>
      </c>
    </row>
    <row r="59" spans="1:3" x14ac:dyDescent="0.25">
      <c r="A59">
        <v>57</v>
      </c>
      <c r="B59" s="18">
        <f t="shared" si="0"/>
        <v>40585.916666666802</v>
      </c>
      <c r="C59" s="18">
        <f t="shared" si="1"/>
        <v>40586.250000000138</v>
      </c>
    </row>
    <row r="60" spans="1:3" x14ac:dyDescent="0.25">
      <c r="A60">
        <v>58</v>
      </c>
      <c r="B60" s="18">
        <f t="shared" si="0"/>
        <v>40586.250000000138</v>
      </c>
      <c r="C60" s="18">
        <f t="shared" si="1"/>
        <v>40586.583333333474</v>
      </c>
    </row>
    <row r="61" spans="1:3" x14ac:dyDescent="0.25">
      <c r="A61">
        <v>59</v>
      </c>
      <c r="B61" s="18">
        <f t="shared" si="0"/>
        <v>40586.583333333474</v>
      </c>
      <c r="C61" s="18">
        <f t="shared" si="1"/>
        <v>40586.91666666681</v>
      </c>
    </row>
    <row r="62" spans="1:3" x14ac:dyDescent="0.25">
      <c r="A62">
        <v>60</v>
      </c>
      <c r="B62" s="18">
        <f t="shared" si="0"/>
        <v>40586.91666666681</v>
      </c>
      <c r="C62" s="18">
        <f t="shared" si="1"/>
        <v>40587.250000000146</v>
      </c>
    </row>
    <row r="63" spans="1:3" x14ac:dyDescent="0.25">
      <c r="A63">
        <v>61</v>
      </c>
      <c r="B63" s="18">
        <f t="shared" si="0"/>
        <v>40587.250000000146</v>
      </c>
      <c r="C63" s="18">
        <f t="shared" si="1"/>
        <v>40587.583333333481</v>
      </c>
    </row>
    <row r="64" spans="1:3" x14ac:dyDescent="0.25">
      <c r="A64">
        <v>62</v>
      </c>
      <c r="B64" s="18">
        <f t="shared" si="0"/>
        <v>40587.583333333481</v>
      </c>
      <c r="C64" s="18">
        <f t="shared" si="1"/>
        <v>40587.916666666817</v>
      </c>
    </row>
    <row r="65" spans="1:3" x14ac:dyDescent="0.25">
      <c r="A65">
        <v>63</v>
      </c>
      <c r="B65" s="18">
        <f t="shared" si="0"/>
        <v>40587.916666666817</v>
      </c>
      <c r="C65" s="18">
        <f t="shared" si="1"/>
        <v>40588.250000000153</v>
      </c>
    </row>
    <row r="66" spans="1:3" x14ac:dyDescent="0.25">
      <c r="A66">
        <v>64</v>
      </c>
      <c r="B66" s="18">
        <f t="shared" si="0"/>
        <v>40588.250000000153</v>
      </c>
      <c r="C66" s="18">
        <f t="shared" si="1"/>
        <v>40588.583333333489</v>
      </c>
    </row>
    <row r="67" spans="1:3" x14ac:dyDescent="0.25">
      <c r="A67">
        <v>65</v>
      </c>
      <c r="B67" s="18">
        <f t="shared" si="0"/>
        <v>40588.583333333489</v>
      </c>
      <c r="C67" s="18">
        <f t="shared" si="1"/>
        <v>40588.916666666824</v>
      </c>
    </row>
    <row r="68" spans="1:3" x14ac:dyDescent="0.25">
      <c r="A68">
        <v>66</v>
      </c>
      <c r="B68" s="18">
        <f t="shared" si="0"/>
        <v>40588.916666666824</v>
      </c>
      <c r="C68" s="18">
        <f t="shared" si="1"/>
        <v>40589.25000000016</v>
      </c>
    </row>
    <row r="69" spans="1:3" x14ac:dyDescent="0.25">
      <c r="A69">
        <v>67</v>
      </c>
      <c r="B69" s="18">
        <f t="shared" ref="B69:B100" si="2">C68</f>
        <v>40589.25000000016</v>
      </c>
      <c r="C69" s="18">
        <f t="shared" ref="C69:C100" si="3">B69+8/24</f>
        <v>40589.583333333496</v>
      </c>
    </row>
    <row r="70" spans="1:3" x14ac:dyDescent="0.25">
      <c r="A70">
        <v>68</v>
      </c>
      <c r="B70" s="18">
        <f t="shared" si="2"/>
        <v>40589.583333333496</v>
      </c>
      <c r="C70" s="18">
        <f t="shared" si="3"/>
        <v>40589.916666666832</v>
      </c>
    </row>
    <row r="71" spans="1:3" x14ac:dyDescent="0.25">
      <c r="A71">
        <v>69</v>
      </c>
      <c r="B71" s="18">
        <f t="shared" si="2"/>
        <v>40589.916666666832</v>
      </c>
      <c r="C71" s="18">
        <f t="shared" si="3"/>
        <v>40590.250000000167</v>
      </c>
    </row>
    <row r="72" spans="1:3" x14ac:dyDescent="0.25">
      <c r="A72">
        <v>70</v>
      </c>
      <c r="B72" s="18">
        <f t="shared" si="2"/>
        <v>40590.250000000167</v>
      </c>
      <c r="C72" s="18">
        <f t="shared" si="3"/>
        <v>40590.583333333503</v>
      </c>
    </row>
    <row r="73" spans="1:3" x14ac:dyDescent="0.25">
      <c r="A73">
        <v>71</v>
      </c>
      <c r="B73" s="18">
        <f t="shared" si="2"/>
        <v>40590.583333333503</v>
      </c>
      <c r="C73" s="18">
        <f t="shared" si="3"/>
        <v>40590.916666666839</v>
      </c>
    </row>
    <row r="74" spans="1:3" x14ac:dyDescent="0.25">
      <c r="A74">
        <v>72</v>
      </c>
      <c r="B74" s="18">
        <f t="shared" si="2"/>
        <v>40590.916666666839</v>
      </c>
      <c r="C74" s="18">
        <f t="shared" si="3"/>
        <v>40591.250000000175</v>
      </c>
    </row>
    <row r="75" spans="1:3" x14ac:dyDescent="0.25">
      <c r="A75">
        <v>73</v>
      </c>
      <c r="B75" s="18">
        <f t="shared" si="2"/>
        <v>40591.250000000175</v>
      </c>
      <c r="C75" s="18">
        <f t="shared" si="3"/>
        <v>40591.58333333351</v>
      </c>
    </row>
    <row r="76" spans="1:3" x14ac:dyDescent="0.25">
      <c r="A76">
        <v>74</v>
      </c>
      <c r="B76" s="18">
        <f t="shared" si="2"/>
        <v>40591.58333333351</v>
      </c>
      <c r="C76" s="18">
        <f t="shared" si="3"/>
        <v>40591.916666666846</v>
      </c>
    </row>
    <row r="77" spans="1:3" x14ac:dyDescent="0.25">
      <c r="A77">
        <v>75</v>
      </c>
      <c r="B77" s="18">
        <f t="shared" si="2"/>
        <v>40591.916666666846</v>
      </c>
      <c r="C77" s="18">
        <f t="shared" si="3"/>
        <v>40592.250000000182</v>
      </c>
    </row>
    <row r="78" spans="1:3" x14ac:dyDescent="0.25">
      <c r="A78">
        <v>76</v>
      </c>
      <c r="B78" s="18">
        <f t="shared" si="2"/>
        <v>40592.250000000182</v>
      </c>
      <c r="C78" s="18">
        <f t="shared" si="3"/>
        <v>40592.583333333518</v>
      </c>
    </row>
    <row r="79" spans="1:3" x14ac:dyDescent="0.25">
      <c r="A79">
        <v>77</v>
      </c>
      <c r="B79" s="18">
        <f t="shared" si="2"/>
        <v>40592.583333333518</v>
      </c>
      <c r="C79" s="18">
        <f t="shared" si="3"/>
        <v>40592.916666666853</v>
      </c>
    </row>
    <row r="80" spans="1:3" x14ac:dyDescent="0.25">
      <c r="A80">
        <v>78</v>
      </c>
      <c r="B80" s="18">
        <f t="shared" si="2"/>
        <v>40592.916666666853</v>
      </c>
      <c r="C80" s="18">
        <f t="shared" si="3"/>
        <v>40593.250000000189</v>
      </c>
    </row>
    <row r="81" spans="1:3" x14ac:dyDescent="0.25">
      <c r="A81">
        <v>79</v>
      </c>
      <c r="B81" s="18">
        <f t="shared" si="2"/>
        <v>40593.250000000189</v>
      </c>
      <c r="C81" s="18">
        <f t="shared" si="3"/>
        <v>40593.583333333525</v>
      </c>
    </row>
    <row r="82" spans="1:3" x14ac:dyDescent="0.25">
      <c r="A82">
        <v>80</v>
      </c>
      <c r="B82" s="18">
        <f t="shared" si="2"/>
        <v>40593.583333333525</v>
      </c>
      <c r="C82" s="18">
        <f t="shared" si="3"/>
        <v>40593.916666666861</v>
      </c>
    </row>
    <row r="83" spans="1:3" x14ac:dyDescent="0.25">
      <c r="A83">
        <v>81</v>
      </c>
      <c r="B83" s="18">
        <f t="shared" si="2"/>
        <v>40593.916666666861</v>
      </c>
      <c r="C83" s="18">
        <f t="shared" si="3"/>
        <v>40594.250000000196</v>
      </c>
    </row>
    <row r="84" spans="1:3" x14ac:dyDescent="0.25">
      <c r="A84">
        <v>82</v>
      </c>
      <c r="B84" s="18">
        <f t="shared" si="2"/>
        <v>40594.250000000196</v>
      </c>
      <c r="C84" s="18">
        <f t="shared" si="3"/>
        <v>40594.583333333532</v>
      </c>
    </row>
    <row r="85" spans="1:3" x14ac:dyDescent="0.25">
      <c r="A85">
        <v>83</v>
      </c>
      <c r="B85" s="18">
        <f t="shared" si="2"/>
        <v>40594.583333333532</v>
      </c>
      <c r="C85" s="18">
        <f t="shared" si="3"/>
        <v>40594.916666666868</v>
      </c>
    </row>
    <row r="86" spans="1:3" x14ac:dyDescent="0.25">
      <c r="A86">
        <v>84</v>
      </c>
      <c r="B86" s="18">
        <f t="shared" si="2"/>
        <v>40594.916666666868</v>
      </c>
      <c r="C86" s="18">
        <f t="shared" si="3"/>
        <v>40595.250000000204</v>
      </c>
    </row>
    <row r="87" spans="1:3" x14ac:dyDescent="0.25">
      <c r="A87">
        <v>85</v>
      </c>
      <c r="B87" s="18">
        <f t="shared" si="2"/>
        <v>40595.250000000204</v>
      </c>
      <c r="C87" s="18">
        <f t="shared" si="3"/>
        <v>40595.583333333539</v>
      </c>
    </row>
    <row r="88" spans="1:3" x14ac:dyDescent="0.25">
      <c r="A88">
        <v>86</v>
      </c>
      <c r="B88" s="18">
        <f t="shared" si="2"/>
        <v>40595.583333333539</v>
      </c>
      <c r="C88" s="18">
        <f t="shared" si="3"/>
        <v>40595.916666666875</v>
      </c>
    </row>
    <row r="89" spans="1:3" x14ac:dyDescent="0.25">
      <c r="A89">
        <v>87</v>
      </c>
      <c r="B89" s="18">
        <f t="shared" si="2"/>
        <v>40595.916666666875</v>
      </c>
      <c r="C89" s="18">
        <f t="shared" si="3"/>
        <v>40596.250000000211</v>
      </c>
    </row>
    <row r="90" spans="1:3" x14ac:dyDescent="0.25">
      <c r="A90">
        <v>88</v>
      </c>
      <c r="B90" s="18">
        <f t="shared" si="2"/>
        <v>40596.250000000211</v>
      </c>
      <c r="C90" s="18">
        <f t="shared" si="3"/>
        <v>40596.583333333547</v>
      </c>
    </row>
    <row r="91" spans="1:3" x14ac:dyDescent="0.25">
      <c r="A91">
        <v>89</v>
      </c>
      <c r="B91" s="18">
        <f t="shared" si="2"/>
        <v>40596.583333333547</v>
      </c>
      <c r="C91" s="18">
        <f t="shared" si="3"/>
        <v>40596.916666666883</v>
      </c>
    </row>
    <row r="92" spans="1:3" x14ac:dyDescent="0.25">
      <c r="A92">
        <v>90</v>
      </c>
      <c r="B92" s="18">
        <f t="shared" si="2"/>
        <v>40596.916666666883</v>
      </c>
      <c r="C92" s="18">
        <f t="shared" si="3"/>
        <v>40597.250000000218</v>
      </c>
    </row>
    <row r="93" spans="1:3" x14ac:dyDescent="0.25">
      <c r="A93">
        <v>91</v>
      </c>
      <c r="B93" s="18">
        <f t="shared" si="2"/>
        <v>40597.250000000218</v>
      </c>
      <c r="C93" s="18">
        <f t="shared" si="3"/>
        <v>40597.583333333554</v>
      </c>
    </row>
    <row r="94" spans="1:3" x14ac:dyDescent="0.25">
      <c r="A94">
        <v>92</v>
      </c>
      <c r="B94" s="18">
        <f t="shared" si="2"/>
        <v>40597.583333333554</v>
      </c>
      <c r="C94" s="18">
        <f t="shared" si="3"/>
        <v>40597.91666666689</v>
      </c>
    </row>
    <row r="95" spans="1:3" x14ac:dyDescent="0.25">
      <c r="A95">
        <v>93</v>
      </c>
      <c r="B95" s="18">
        <f t="shared" si="2"/>
        <v>40597.91666666689</v>
      </c>
      <c r="C95" s="18">
        <f t="shared" si="3"/>
        <v>40598.250000000226</v>
      </c>
    </row>
    <row r="96" spans="1:3" x14ac:dyDescent="0.25">
      <c r="A96">
        <v>94</v>
      </c>
      <c r="B96" s="18">
        <f t="shared" si="2"/>
        <v>40598.250000000226</v>
      </c>
      <c r="C96" s="18">
        <f t="shared" si="3"/>
        <v>40598.583333333561</v>
      </c>
    </row>
    <row r="97" spans="1:3" x14ac:dyDescent="0.25">
      <c r="A97">
        <v>95</v>
      </c>
      <c r="B97" s="18">
        <f t="shared" si="2"/>
        <v>40598.583333333561</v>
      </c>
      <c r="C97" s="18">
        <f t="shared" si="3"/>
        <v>40598.916666666897</v>
      </c>
    </row>
    <row r="98" spans="1:3" x14ac:dyDescent="0.25">
      <c r="A98">
        <v>96</v>
      </c>
      <c r="B98" s="18">
        <f t="shared" si="2"/>
        <v>40598.916666666897</v>
      </c>
      <c r="C98" s="18">
        <f t="shared" si="3"/>
        <v>40599.250000000233</v>
      </c>
    </row>
    <row r="99" spans="1:3" x14ac:dyDescent="0.25">
      <c r="A99">
        <v>97</v>
      </c>
      <c r="B99" s="18">
        <f t="shared" si="2"/>
        <v>40599.250000000233</v>
      </c>
      <c r="C99" s="18">
        <f t="shared" si="3"/>
        <v>40599.583333333569</v>
      </c>
    </row>
    <row r="100" spans="1:3" x14ac:dyDescent="0.25">
      <c r="A100">
        <v>98</v>
      </c>
      <c r="B100" s="18">
        <f t="shared" si="2"/>
        <v>40599.583333333569</v>
      </c>
      <c r="C100" s="18">
        <f t="shared" si="3"/>
        <v>40599.916666666904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tabSelected="1" zoomScale="80" zoomScaleNormal="80" workbookViewId="0">
      <selection activeCell="J5" sqref="J5"/>
    </sheetView>
  </sheetViews>
  <sheetFormatPr defaultRowHeight="15" x14ac:dyDescent="0.25"/>
  <cols>
    <col min="7" max="8" width="11.7109375" bestFit="1" customWidth="1"/>
  </cols>
  <sheetData>
    <row r="2" spans="1:10" ht="23.25" x14ac:dyDescent="0.35">
      <c r="A2" s="20" t="s">
        <v>44</v>
      </c>
      <c r="B2" s="20"/>
      <c r="C2" s="2" t="s">
        <v>0</v>
      </c>
      <c r="E2" s="70" t="s">
        <v>65</v>
      </c>
    </row>
    <row r="4" spans="1:10" ht="18.75" x14ac:dyDescent="0.3">
      <c r="A4" s="63" t="s">
        <v>32</v>
      </c>
      <c r="B4" s="63"/>
      <c r="C4" s="63"/>
      <c r="D4" s="63"/>
      <c r="E4" s="63"/>
      <c r="F4" s="63"/>
      <c r="G4" s="63"/>
      <c r="H4" s="63"/>
    </row>
    <row r="5" spans="1:10" ht="15" customHeight="1" x14ac:dyDescent="0.25">
      <c r="A5" s="67" t="s">
        <v>30</v>
      </c>
      <c r="B5" s="68"/>
      <c r="C5" s="68"/>
      <c r="D5" s="68"/>
      <c r="E5" s="68"/>
      <c r="F5" s="68"/>
      <c r="G5" s="68"/>
      <c r="H5" s="68"/>
    </row>
    <row r="6" spans="1:10" s="21" customFormat="1" x14ac:dyDescent="0.25">
      <c r="A6" s="69"/>
      <c r="B6" s="69" t="s">
        <v>9</v>
      </c>
      <c r="C6" s="69" t="s">
        <v>2</v>
      </c>
      <c r="D6" s="69" t="s">
        <v>3</v>
      </c>
      <c r="E6" s="69" t="s">
        <v>4</v>
      </c>
      <c r="F6" s="69" t="s">
        <v>5</v>
      </c>
      <c r="G6" s="69" t="s">
        <v>7</v>
      </c>
      <c r="H6" s="69" t="s">
        <v>8</v>
      </c>
    </row>
    <row r="7" spans="1:10" s="32" customFormat="1" x14ac:dyDescent="0.25">
      <c r="A7" s="27">
        <v>1</v>
      </c>
      <c r="B7" s="28" t="s">
        <v>54</v>
      </c>
      <c r="C7" s="29">
        <f>D7*8</f>
        <v>160000</v>
      </c>
      <c r="D7" s="29">
        <v>20000</v>
      </c>
      <c r="E7" s="30">
        <v>40567</v>
      </c>
      <c r="F7" s="48">
        <f>C7/D7</f>
        <v>8</v>
      </c>
      <c r="G7" s="31">
        <v>40567.25</v>
      </c>
      <c r="H7" s="31">
        <f>G7+8/24</f>
        <v>40567.583333333336</v>
      </c>
      <c r="J7" s="32" t="s">
        <v>57</v>
      </c>
    </row>
    <row r="8" spans="1:10" x14ac:dyDescent="0.25">
      <c r="A8" s="24"/>
      <c r="B8" s="22"/>
      <c r="C8" s="22"/>
      <c r="D8" s="22"/>
      <c r="E8" s="22"/>
      <c r="F8" s="22"/>
      <c r="G8" s="22"/>
      <c r="H8" s="22"/>
      <c r="J8" t="s">
        <v>51</v>
      </c>
    </row>
    <row r="9" spans="1:10" x14ac:dyDescent="0.25">
      <c r="A9" s="24"/>
      <c r="B9" s="22"/>
      <c r="C9" s="22"/>
      <c r="D9" s="22"/>
      <c r="E9" s="22"/>
      <c r="F9" s="22"/>
      <c r="G9" s="22"/>
      <c r="H9" s="22"/>
    </row>
    <row r="10" spans="1:10" ht="18.75" x14ac:dyDescent="0.25">
      <c r="A10" s="67" t="s">
        <v>31</v>
      </c>
      <c r="B10" s="68"/>
      <c r="C10" s="68"/>
      <c r="D10" s="68"/>
      <c r="E10" s="68"/>
      <c r="F10" s="68"/>
      <c r="G10" s="68"/>
      <c r="H10" s="68"/>
    </row>
    <row r="11" spans="1:10" x14ac:dyDescent="0.25">
      <c r="A11" s="69"/>
      <c r="B11" s="69" t="s">
        <v>9</v>
      </c>
      <c r="C11" s="69" t="s">
        <v>2</v>
      </c>
      <c r="D11" s="69" t="s">
        <v>3</v>
      </c>
      <c r="E11" s="69" t="s">
        <v>4</v>
      </c>
      <c r="F11" s="69" t="s">
        <v>5</v>
      </c>
      <c r="G11" s="69" t="s">
        <v>7</v>
      </c>
      <c r="H11" s="69" t="s">
        <v>8</v>
      </c>
    </row>
    <row r="12" spans="1:10" s="32" customFormat="1" x14ac:dyDescent="0.25">
      <c r="A12" s="27">
        <v>1</v>
      </c>
      <c r="B12" s="28" t="s">
        <v>54</v>
      </c>
      <c r="C12" s="29">
        <f>D12*8</f>
        <v>160000</v>
      </c>
      <c r="D12" s="29">
        <v>20000</v>
      </c>
      <c r="E12" s="30">
        <v>40567</v>
      </c>
      <c r="F12" s="48">
        <f>C12/D12</f>
        <v>8</v>
      </c>
      <c r="G12" s="31">
        <v>40567.583333333336</v>
      </c>
      <c r="H12" s="31">
        <f>G12+8/24</f>
        <v>40567.916666666672</v>
      </c>
    </row>
    <row r="13" spans="1:10" x14ac:dyDescent="0.25">
      <c r="A13" s="24"/>
      <c r="B13" s="22"/>
      <c r="C13" s="22"/>
      <c r="D13" s="22"/>
      <c r="E13" s="22"/>
      <c r="F13" s="22"/>
      <c r="G13" s="22"/>
      <c r="H13" s="22"/>
    </row>
    <row r="14" spans="1:10" x14ac:dyDescent="0.25">
      <c r="A14" s="24"/>
      <c r="B14" s="22"/>
      <c r="C14" s="22"/>
      <c r="D14" s="22"/>
      <c r="E14" s="22"/>
      <c r="F14" s="22"/>
      <c r="G14" s="22"/>
      <c r="H14" s="22"/>
    </row>
    <row r="15" spans="1:10" ht="18.75" x14ac:dyDescent="0.25">
      <c r="A15" s="67" t="s">
        <v>33</v>
      </c>
      <c r="B15" s="68"/>
      <c r="C15" s="68"/>
      <c r="D15" s="68"/>
      <c r="E15" s="68"/>
      <c r="F15" s="68"/>
      <c r="G15" s="68"/>
      <c r="H15" s="68"/>
    </row>
    <row r="16" spans="1:10" x14ac:dyDescent="0.25">
      <c r="A16" s="69"/>
      <c r="B16" s="69" t="s">
        <v>9</v>
      </c>
      <c r="C16" s="69" t="s">
        <v>2</v>
      </c>
      <c r="D16" s="69" t="s">
        <v>3</v>
      </c>
      <c r="E16" s="69" t="s">
        <v>4</v>
      </c>
      <c r="F16" s="69" t="s">
        <v>5</v>
      </c>
      <c r="G16" s="69" t="s">
        <v>7</v>
      </c>
      <c r="H16" s="69" t="s">
        <v>8</v>
      </c>
    </row>
    <row r="17" spans="1:10" s="32" customFormat="1" x14ac:dyDescent="0.25">
      <c r="A17" s="27">
        <v>1</v>
      </c>
      <c r="B17" s="28" t="s">
        <v>54</v>
      </c>
      <c r="C17" s="29">
        <v>146672</v>
      </c>
      <c r="D17" s="29">
        <v>20000</v>
      </c>
      <c r="E17" s="30">
        <v>40567</v>
      </c>
      <c r="F17" s="48">
        <f>C17/D17</f>
        <v>7.3335999999999997</v>
      </c>
      <c r="G17" s="31">
        <v>40567.916666666664</v>
      </c>
      <c r="H17" s="31">
        <f>G17+F17/24</f>
        <v>40568.222233333334</v>
      </c>
      <c r="J17" s="32" t="s">
        <v>58</v>
      </c>
    </row>
    <row r="18" spans="1:10" s="44" customFormat="1" x14ac:dyDescent="0.25">
      <c r="A18" s="39">
        <v>2</v>
      </c>
      <c r="B18" s="40" t="s">
        <v>55</v>
      </c>
      <c r="C18" s="41">
        <v>352</v>
      </c>
      <c r="D18" s="41">
        <v>2125</v>
      </c>
      <c r="E18" s="42">
        <v>40567</v>
      </c>
      <c r="F18" s="47">
        <v>0.17</v>
      </c>
      <c r="G18" s="43">
        <v>40568.24306666667</v>
      </c>
      <c r="H18" s="43">
        <f>G18+F18/24</f>
        <v>40568.25015</v>
      </c>
      <c r="J18" s="32" t="s">
        <v>59</v>
      </c>
    </row>
    <row r="19" spans="1:10" x14ac:dyDescent="0.25">
      <c r="A19" s="25"/>
      <c r="B19" s="26"/>
      <c r="C19" s="26"/>
      <c r="D19" s="26"/>
      <c r="E19" s="26"/>
      <c r="F19" s="26"/>
      <c r="G19" s="26"/>
      <c r="H19" s="26"/>
    </row>
    <row r="20" spans="1:10" ht="18.75" x14ac:dyDescent="0.3">
      <c r="A20" s="63" t="s">
        <v>34</v>
      </c>
      <c r="B20" s="63"/>
      <c r="C20" s="63"/>
      <c r="D20" s="63"/>
      <c r="E20" s="63"/>
      <c r="F20" s="63"/>
      <c r="G20" s="63"/>
      <c r="H20" s="63"/>
    </row>
    <row r="21" spans="1:10" ht="18.75" x14ac:dyDescent="0.25">
      <c r="A21" s="67" t="s">
        <v>30</v>
      </c>
      <c r="B21" s="68"/>
      <c r="C21" s="68"/>
      <c r="D21" s="68"/>
      <c r="E21" s="68"/>
      <c r="F21" s="68"/>
      <c r="G21" s="68"/>
      <c r="H21" s="68"/>
    </row>
    <row r="22" spans="1:10" x14ac:dyDescent="0.25">
      <c r="A22" s="69"/>
      <c r="B22" s="69" t="s">
        <v>9</v>
      </c>
      <c r="C22" s="69" t="s">
        <v>2</v>
      </c>
      <c r="D22" s="69" t="s">
        <v>3</v>
      </c>
      <c r="E22" s="69" t="s">
        <v>4</v>
      </c>
      <c r="F22" s="69" t="s">
        <v>5</v>
      </c>
      <c r="G22" s="69" t="s">
        <v>7</v>
      </c>
      <c r="H22" s="69" t="s">
        <v>8</v>
      </c>
    </row>
    <row r="23" spans="1:10" x14ac:dyDescent="0.25">
      <c r="A23" s="39">
        <v>1</v>
      </c>
      <c r="B23" s="40" t="s">
        <v>55</v>
      </c>
      <c r="C23" s="41">
        <v>1956.399999835412</v>
      </c>
      <c r="D23" s="41">
        <v>2125</v>
      </c>
      <c r="E23" s="42">
        <v>40568</v>
      </c>
      <c r="F23" s="47">
        <v>0.9206588234519586</v>
      </c>
      <c r="G23" s="43">
        <v>40568.25</v>
      </c>
      <c r="H23" s="43">
        <v>40568.288360784318</v>
      </c>
      <c r="J23" t="s">
        <v>50</v>
      </c>
    </row>
    <row r="24" spans="1:10" s="38" customFormat="1" x14ac:dyDescent="0.25">
      <c r="A24" s="33">
        <v>2</v>
      </c>
      <c r="B24" s="34" t="s">
        <v>56</v>
      </c>
      <c r="C24" s="35">
        <f>F24*D24</f>
        <v>1401.54</v>
      </c>
      <c r="D24" s="34">
        <v>213</v>
      </c>
      <c r="E24" s="36">
        <v>40568</v>
      </c>
      <c r="F24" s="50">
        <v>6.58</v>
      </c>
      <c r="G24" s="37">
        <v>40568.309194117654</v>
      </c>
      <c r="H24" s="37">
        <f>G24+F24/24</f>
        <v>40568.583360784323</v>
      </c>
    </row>
    <row r="25" spans="1:10" x14ac:dyDescent="0.25">
      <c r="A25" s="24"/>
      <c r="B25" s="22"/>
      <c r="C25" s="22"/>
      <c r="D25" s="22"/>
      <c r="E25" s="22"/>
      <c r="F25" s="22"/>
      <c r="G25" s="22"/>
      <c r="H25" s="22"/>
    </row>
    <row r="26" spans="1:10" ht="18.75" x14ac:dyDescent="0.25">
      <c r="A26" s="67" t="s">
        <v>31</v>
      </c>
      <c r="B26" s="68"/>
      <c r="C26" s="68"/>
      <c r="D26" s="68"/>
      <c r="E26" s="68"/>
      <c r="F26" s="68"/>
      <c r="G26" s="68"/>
      <c r="H26" s="68"/>
    </row>
    <row r="27" spans="1:10" x14ac:dyDescent="0.25">
      <c r="A27" s="69"/>
      <c r="B27" s="69" t="s">
        <v>9</v>
      </c>
      <c r="C27" s="69" t="s">
        <v>2</v>
      </c>
      <c r="D27" s="69" t="s">
        <v>3</v>
      </c>
      <c r="E27" s="69" t="s">
        <v>4</v>
      </c>
      <c r="F27" s="69" t="s">
        <v>5</v>
      </c>
      <c r="G27" s="69" t="s">
        <v>7</v>
      </c>
      <c r="H27" s="69" t="s">
        <v>8</v>
      </c>
    </row>
    <row r="28" spans="1:10" x14ac:dyDescent="0.25">
      <c r="A28" s="51">
        <v>1</v>
      </c>
      <c r="B28" s="34" t="s">
        <v>56</v>
      </c>
      <c r="C28" s="35">
        <f>F28*D28</f>
        <v>1704</v>
      </c>
      <c r="D28" s="34">
        <v>213</v>
      </c>
      <c r="E28" s="36">
        <v>40568</v>
      </c>
      <c r="F28" s="52">
        <v>8</v>
      </c>
      <c r="G28" s="37">
        <v>40568.583333333336</v>
      </c>
      <c r="H28" s="37">
        <f>G28+F28/24</f>
        <v>40568.916666666672</v>
      </c>
    </row>
    <row r="29" spans="1:10" s="22" customFormat="1" x14ac:dyDescent="0.25">
      <c r="A29" s="34"/>
      <c r="B29" s="34"/>
      <c r="C29" s="35"/>
      <c r="D29" s="34"/>
      <c r="E29" s="36"/>
      <c r="F29" s="52"/>
      <c r="G29" s="37"/>
      <c r="H29" s="37"/>
    </row>
    <row r="30" spans="1:10" x14ac:dyDescent="0.25">
      <c r="A30" s="24"/>
      <c r="B30" s="22"/>
      <c r="C30" s="23"/>
      <c r="D30" s="22"/>
      <c r="E30" s="22"/>
      <c r="F30" s="22"/>
      <c r="G30" s="22"/>
      <c r="H30" s="22"/>
    </row>
    <row r="31" spans="1:10" ht="18.75" x14ac:dyDescent="0.25">
      <c r="A31" s="67" t="s">
        <v>33</v>
      </c>
      <c r="B31" s="68"/>
      <c r="C31" s="68"/>
      <c r="D31" s="68"/>
      <c r="E31" s="68"/>
      <c r="F31" s="68"/>
      <c r="G31" s="68"/>
      <c r="H31" s="68"/>
    </row>
    <row r="32" spans="1:10" x14ac:dyDescent="0.25">
      <c r="A32" s="69"/>
      <c r="B32" s="69" t="s">
        <v>9</v>
      </c>
      <c r="C32" s="69" t="s">
        <v>2</v>
      </c>
      <c r="D32" s="69" t="s">
        <v>3</v>
      </c>
      <c r="E32" s="69" t="s">
        <v>4</v>
      </c>
      <c r="F32" s="69" t="s">
        <v>5</v>
      </c>
      <c r="G32" s="69" t="s">
        <v>7</v>
      </c>
      <c r="H32" s="69" t="s">
        <v>8</v>
      </c>
    </row>
    <row r="33" spans="1:8" x14ac:dyDescent="0.25">
      <c r="A33" s="51">
        <v>1</v>
      </c>
      <c r="B33" s="34" t="s">
        <v>56</v>
      </c>
      <c r="C33" s="35">
        <f>F33*D33</f>
        <v>926.55</v>
      </c>
      <c r="D33" s="34">
        <v>213</v>
      </c>
      <c r="E33" s="36">
        <v>40568</v>
      </c>
      <c r="F33" s="52">
        <v>4.3499999999999996</v>
      </c>
      <c r="G33" s="37">
        <v>40568.916666666664</v>
      </c>
      <c r="H33" s="37">
        <f>G33+F33/24</f>
        <v>40569.097916666666</v>
      </c>
    </row>
    <row r="34" spans="1:8" x14ac:dyDescent="0.25">
      <c r="A34" s="24"/>
      <c r="B34" s="22"/>
      <c r="C34" s="22"/>
      <c r="D34" s="22"/>
      <c r="E34" s="22"/>
      <c r="F34" s="22"/>
      <c r="G34" s="22"/>
      <c r="H34" s="22"/>
    </row>
    <row r="35" spans="1:8" x14ac:dyDescent="0.25">
      <c r="A35" s="25"/>
      <c r="B35" s="26"/>
      <c r="C35" s="26"/>
      <c r="D35" s="26"/>
      <c r="E35" s="26"/>
      <c r="F35" s="26"/>
      <c r="G35" s="26"/>
      <c r="H35" s="26"/>
    </row>
  </sheetData>
  <mergeCells count="8">
    <mergeCell ref="A21:H21"/>
    <mergeCell ref="A26:H26"/>
    <mergeCell ref="A31:H31"/>
    <mergeCell ref="A5:H5"/>
    <mergeCell ref="A4:H4"/>
    <mergeCell ref="A10:H10"/>
    <mergeCell ref="A15:H15"/>
    <mergeCell ref="A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plan</vt:lpstr>
      <vt:lpstr>data_base</vt:lpstr>
      <vt:lpstr>Calendar</vt:lpstr>
      <vt:lpstr>Sheet1</vt:lpstr>
      <vt:lpstr>dane</vt:lpstr>
      <vt:lpstr>dzien_tygodnia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Łupiński</dc:creator>
  <cp:lastModifiedBy>Paweł Łupiński</cp:lastModifiedBy>
  <cp:lastPrinted>2011-02-18T08:23:50Z</cp:lastPrinted>
  <dcterms:created xsi:type="dcterms:W3CDTF">2011-02-07T19:16:57Z</dcterms:created>
  <dcterms:modified xsi:type="dcterms:W3CDTF">2011-02-18T08:46:40Z</dcterms:modified>
</cp:coreProperties>
</file>