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1005" windowWidth="28035" windowHeight="10455"/>
  </bookViews>
  <sheets>
    <sheet name="Data Extraction" sheetId="1" r:id="rId1"/>
  </sheets>
  <externalReferences>
    <externalReference r:id="rId2"/>
  </externalReferences>
  <definedNames>
    <definedName name="_xlnm._FilterDatabase" localSheetId="0" hidden="1">'Data Extraction'!$N$1:$N$43</definedName>
  </definedNames>
  <calcPr calcId="125725"/>
</workbook>
</file>

<file path=xl/calcChain.xml><?xml version="1.0" encoding="utf-8"?>
<calcChain xmlns="http://schemas.openxmlformats.org/spreadsheetml/2006/main">
  <c r="H43" i="1"/>
  <c r="Q43" s="1"/>
  <c r="D43"/>
  <c r="L43" s="1"/>
  <c r="H42"/>
  <c r="Q42" s="1"/>
  <c r="D42"/>
  <c r="J42" s="1"/>
  <c r="Q41"/>
  <c r="R41" s="1"/>
  <c r="H41"/>
  <c r="E41" s="1"/>
  <c r="D41"/>
  <c r="L41" s="1"/>
  <c r="H40"/>
  <c r="Q40" s="1"/>
  <c r="D40"/>
  <c r="J40" s="1"/>
  <c r="Q39"/>
  <c r="R39" s="1"/>
  <c r="M39" s="1"/>
  <c r="H39"/>
  <c r="E39" s="1"/>
  <c r="D39"/>
  <c r="L39" s="1"/>
  <c r="H38"/>
  <c r="Q38" s="1"/>
  <c r="D38"/>
  <c r="J38" s="1"/>
  <c r="Q37"/>
  <c r="H37"/>
  <c r="E37" s="1"/>
  <c r="D37"/>
  <c r="L37" s="1"/>
  <c r="H36"/>
  <c r="Q36" s="1"/>
  <c r="D36"/>
  <c r="J36" s="1"/>
  <c r="Q35"/>
  <c r="H35"/>
  <c r="E35" s="1"/>
  <c r="D35"/>
  <c r="L35" s="1"/>
  <c r="H34"/>
  <c r="Q34" s="1"/>
  <c r="D34"/>
  <c r="J34" s="1"/>
  <c r="Q33"/>
  <c r="R33" s="1"/>
  <c r="H33"/>
  <c r="E33" s="1"/>
  <c r="D33"/>
  <c r="L33" s="1"/>
  <c r="H32"/>
  <c r="Q32" s="1"/>
  <c r="D32"/>
  <c r="J32" s="1"/>
  <c r="Q31"/>
  <c r="R31" s="1"/>
  <c r="M31" s="1"/>
  <c r="H31"/>
  <c r="E31" s="1"/>
  <c r="D31"/>
  <c r="L31" s="1"/>
  <c r="H30"/>
  <c r="Q30" s="1"/>
  <c r="D30"/>
  <c r="J30" s="1"/>
  <c r="Q29"/>
  <c r="H29"/>
  <c r="E29" s="1"/>
  <c r="D29"/>
  <c r="L29" s="1"/>
  <c r="H28"/>
  <c r="Q28" s="1"/>
  <c r="D28"/>
  <c r="J28" s="1"/>
  <c r="Q27"/>
  <c r="H27"/>
  <c r="E27" s="1"/>
  <c r="D27"/>
  <c r="L27" s="1"/>
  <c r="H26"/>
  <c r="Q26" s="1"/>
  <c r="D26"/>
  <c r="J26" s="1"/>
  <c r="Q25"/>
  <c r="R25" s="1"/>
  <c r="H25"/>
  <c r="E25" s="1"/>
  <c r="D25"/>
  <c r="L25" s="1"/>
  <c r="H24"/>
  <c r="Q24" s="1"/>
  <c r="D24"/>
  <c r="J24" s="1"/>
  <c r="Q23"/>
  <c r="R23" s="1"/>
  <c r="M23" s="1"/>
  <c r="H23"/>
  <c r="E23" s="1"/>
  <c r="D23"/>
  <c r="L23" s="1"/>
  <c r="H22"/>
  <c r="Q22" s="1"/>
  <c r="D22"/>
  <c r="J22" s="1"/>
  <c r="Q21"/>
  <c r="H21"/>
  <c r="E21" s="1"/>
  <c r="D21"/>
  <c r="L21" s="1"/>
  <c r="H20"/>
  <c r="Q20" s="1"/>
  <c r="D20"/>
  <c r="J20" s="1"/>
  <c r="Q19"/>
  <c r="J19"/>
  <c r="H19"/>
  <c r="E19" s="1"/>
  <c r="D19"/>
  <c r="L19" s="1"/>
  <c r="H18"/>
  <c r="Q18" s="1"/>
  <c r="D18"/>
  <c r="J18" s="1"/>
  <c r="Q17"/>
  <c r="R17" s="1"/>
  <c r="M17" s="1"/>
  <c r="H17"/>
  <c r="E17" s="1"/>
  <c r="D17"/>
  <c r="L17" s="1"/>
  <c r="H16"/>
  <c r="Q16" s="1"/>
  <c r="D16"/>
  <c r="J16" s="1"/>
  <c r="Q15"/>
  <c r="H15"/>
  <c r="E15" s="1"/>
  <c r="D15"/>
  <c r="L15" s="1"/>
  <c r="H14"/>
  <c r="Q14" s="1"/>
  <c r="D14"/>
  <c r="J14" s="1"/>
  <c r="Q13"/>
  <c r="H13"/>
  <c r="E13" s="1"/>
  <c r="D13"/>
  <c r="L13" s="1"/>
  <c r="H12"/>
  <c r="Q12" s="1"/>
  <c r="D12"/>
  <c r="J12" s="1"/>
  <c r="Q11"/>
  <c r="R11" s="1"/>
  <c r="H11"/>
  <c r="E11" s="1"/>
  <c r="D11"/>
  <c r="L11" s="1"/>
  <c r="H10"/>
  <c r="Q10" s="1"/>
  <c r="D10"/>
  <c r="J10" s="1"/>
  <c r="Q9"/>
  <c r="R9" s="1"/>
  <c r="M9" s="1"/>
  <c r="H9"/>
  <c r="E9" s="1"/>
  <c r="D9"/>
  <c r="L9" s="1"/>
  <c r="Z8"/>
  <c r="X8"/>
  <c r="W8"/>
  <c r="Y8" s="1"/>
  <c r="V8"/>
  <c r="U8"/>
  <c r="T8"/>
  <c r="H8"/>
  <c r="Q8" s="1"/>
  <c r="E8"/>
  <c r="D8"/>
  <c r="J8" s="1"/>
  <c r="Z7"/>
  <c r="X7"/>
  <c r="W7"/>
  <c r="V7"/>
  <c r="U7"/>
  <c r="T7"/>
  <c r="Y7" s="1"/>
  <c r="H7"/>
  <c r="Q7" s="1"/>
  <c r="D7"/>
  <c r="J7" s="1"/>
  <c r="Z6"/>
  <c r="Y6"/>
  <c r="X6"/>
  <c r="W6"/>
  <c r="V6"/>
  <c r="U6"/>
  <c r="T6"/>
  <c r="Q6"/>
  <c r="K6"/>
  <c r="I6"/>
  <c r="H6"/>
  <c r="E6"/>
  <c r="D6"/>
  <c r="L6" s="1"/>
  <c r="Z5"/>
  <c r="X5"/>
  <c r="W5"/>
  <c r="V5"/>
  <c r="U5"/>
  <c r="T5"/>
  <c r="Y5" s="1"/>
  <c r="H5"/>
  <c r="Q5" s="1"/>
  <c r="D5"/>
  <c r="L5" s="1"/>
  <c r="Z4"/>
  <c r="Y4"/>
  <c r="X4"/>
  <c r="W4"/>
  <c r="V4"/>
  <c r="U4"/>
  <c r="T4"/>
  <c r="I4"/>
  <c r="H4"/>
  <c r="Q4" s="1"/>
  <c r="E4"/>
  <c r="D4"/>
  <c r="J4" s="1"/>
  <c r="Z3"/>
  <c r="X3"/>
  <c r="W3"/>
  <c r="V3"/>
  <c r="U3"/>
  <c r="T3"/>
  <c r="Y3" s="1"/>
  <c r="Q3"/>
  <c r="H3"/>
  <c r="E3" s="1"/>
  <c r="D3"/>
  <c r="J3" s="1"/>
  <c r="Z2"/>
  <c r="Y2"/>
  <c r="X2"/>
  <c r="W2"/>
  <c r="V2"/>
  <c r="U2"/>
  <c r="T2"/>
  <c r="I2"/>
  <c r="H2"/>
  <c r="Q2" s="1"/>
  <c r="R2" s="1"/>
  <c r="M2" s="1"/>
  <c r="E2"/>
  <c r="D2"/>
  <c r="J2" s="1"/>
  <c r="H1"/>
  <c r="R20" l="1"/>
  <c r="K20"/>
  <c r="R28"/>
  <c r="K28"/>
  <c r="R6"/>
  <c r="M6" s="1"/>
  <c r="R5"/>
  <c r="M5" s="1"/>
  <c r="K5"/>
  <c r="R16"/>
  <c r="K16"/>
  <c r="R22"/>
  <c r="M22" s="1"/>
  <c r="K22"/>
  <c r="R30"/>
  <c r="K30"/>
  <c r="R38"/>
  <c r="M38" s="1"/>
  <c r="K38"/>
  <c r="R43"/>
  <c r="M43" s="1"/>
  <c r="K43"/>
  <c r="M11"/>
  <c r="M25"/>
  <c r="M33"/>
  <c r="M41"/>
  <c r="R14"/>
  <c r="K14"/>
  <c r="R36"/>
  <c r="K36"/>
  <c r="R8"/>
  <c r="M8" s="1"/>
  <c r="K8"/>
  <c r="R12"/>
  <c r="K12"/>
  <c r="R26"/>
  <c r="M26" s="1"/>
  <c r="K26"/>
  <c r="R34"/>
  <c r="K34"/>
  <c r="R42"/>
  <c r="M42" s="1"/>
  <c r="K42"/>
  <c r="R15"/>
  <c r="M15" s="1"/>
  <c r="R21"/>
  <c r="M21" s="1"/>
  <c r="R29"/>
  <c r="M29" s="1"/>
  <c r="R37"/>
  <c r="M37" s="1"/>
  <c r="R4"/>
  <c r="K4"/>
  <c r="R7"/>
  <c r="K7"/>
  <c r="R10"/>
  <c r="K10"/>
  <c r="R18"/>
  <c r="K18"/>
  <c r="R24"/>
  <c r="K24"/>
  <c r="R32"/>
  <c r="M32" s="1"/>
  <c r="K32"/>
  <c r="R40"/>
  <c r="K40"/>
  <c r="R3"/>
  <c r="M3" s="1"/>
  <c r="R13"/>
  <c r="M13" s="1"/>
  <c r="R19"/>
  <c r="M19" s="1"/>
  <c r="R27"/>
  <c r="M27" s="1"/>
  <c r="R35"/>
  <c r="M35" s="1"/>
  <c r="I3"/>
  <c r="L4"/>
  <c r="E5"/>
  <c r="J6"/>
  <c r="I7"/>
  <c r="L8"/>
  <c r="K9"/>
  <c r="I10"/>
  <c r="K11"/>
  <c r="I12"/>
  <c r="K13"/>
  <c r="I14"/>
  <c r="K15"/>
  <c r="I16"/>
  <c r="K17"/>
  <c r="I18"/>
  <c r="K19"/>
  <c r="I20"/>
  <c r="K21"/>
  <c r="I22"/>
  <c r="K23"/>
  <c r="I24"/>
  <c r="K25"/>
  <c r="I26"/>
  <c r="K27"/>
  <c r="I28"/>
  <c r="K29"/>
  <c r="I30"/>
  <c r="K31"/>
  <c r="I32"/>
  <c r="K33"/>
  <c r="I34"/>
  <c r="K35"/>
  <c r="I36"/>
  <c r="K37"/>
  <c r="I38"/>
  <c r="K39"/>
  <c r="I40"/>
  <c r="K41"/>
  <c r="I42"/>
  <c r="E43"/>
  <c r="L3"/>
  <c r="J5"/>
  <c r="L7"/>
  <c r="L10"/>
  <c r="J11"/>
  <c r="L12"/>
  <c r="L14"/>
  <c r="J15"/>
  <c r="L16"/>
  <c r="J17"/>
  <c r="L18"/>
  <c r="L20"/>
  <c r="J21"/>
  <c r="L22"/>
  <c r="J23"/>
  <c r="L24"/>
  <c r="J25"/>
  <c r="L26"/>
  <c r="J27"/>
  <c r="L28"/>
  <c r="J29"/>
  <c r="L30"/>
  <c r="J31"/>
  <c r="L32"/>
  <c r="J33"/>
  <c r="L34"/>
  <c r="J35"/>
  <c r="L36"/>
  <c r="J37"/>
  <c r="L38"/>
  <c r="J39"/>
  <c r="L40"/>
  <c r="J41"/>
  <c r="L42"/>
  <c r="J43"/>
  <c r="J9"/>
  <c r="J13"/>
  <c r="K3"/>
  <c r="I5"/>
  <c r="E7"/>
  <c r="I9"/>
  <c r="E10"/>
  <c r="I11"/>
  <c r="E12"/>
  <c r="I13"/>
  <c r="E14"/>
  <c r="I15"/>
  <c r="E16"/>
  <c r="I17"/>
  <c r="E18"/>
  <c r="I19"/>
  <c r="E20"/>
  <c r="I21"/>
  <c r="E22"/>
  <c r="I23"/>
  <c r="E24"/>
  <c r="I25"/>
  <c r="E26"/>
  <c r="I27"/>
  <c r="E28"/>
  <c r="I29"/>
  <c r="E30"/>
  <c r="I31"/>
  <c r="E32"/>
  <c r="I33"/>
  <c r="E34"/>
  <c r="I35"/>
  <c r="E36"/>
  <c r="I37"/>
  <c r="E38"/>
  <c r="I39"/>
  <c r="E40"/>
  <c r="I41"/>
  <c r="E42"/>
  <c r="I43"/>
  <c r="I8"/>
  <c r="M20" l="1"/>
  <c r="M18"/>
  <c r="M7"/>
  <c r="M14"/>
  <c r="M28"/>
  <c r="M40"/>
  <c r="M24"/>
  <c r="M10"/>
  <c r="M4"/>
  <c r="M34"/>
  <c r="M12"/>
  <c r="M36"/>
  <c r="M30"/>
  <c r="M16"/>
</calcChain>
</file>

<file path=xl/sharedStrings.xml><?xml version="1.0" encoding="utf-8"?>
<sst xmlns="http://schemas.openxmlformats.org/spreadsheetml/2006/main" count="225" uniqueCount="48">
  <si>
    <t>Date</t>
  </si>
  <si>
    <t>Account</t>
  </si>
  <si>
    <t>Driver ID</t>
  </si>
  <si>
    <t>DRIVER</t>
  </si>
  <si>
    <t>Helper1</t>
  </si>
  <si>
    <t>Time</t>
  </si>
  <si>
    <t>Performed</t>
  </si>
  <si>
    <t>Last Time Entry</t>
  </si>
  <si>
    <t>First Time Entry</t>
  </si>
  <si>
    <t>Dropoff To Pickup</t>
  </si>
  <si>
    <t>Dropoff to Next Pickup</t>
  </si>
  <si>
    <t>Need To Adjust BY:</t>
  </si>
  <si>
    <t>Client</t>
  </si>
  <si>
    <t>Data12</t>
  </si>
  <si>
    <t>Data13</t>
  </si>
  <si>
    <t>Split Code</t>
  </si>
  <si>
    <t>PickUp</t>
  </si>
  <si>
    <t>Dropoff</t>
  </si>
  <si>
    <t>Hours</t>
  </si>
  <si>
    <t>Waiver</t>
  </si>
  <si>
    <t>005 A W</t>
  </si>
  <si>
    <t xml:space="preserve"> p</t>
  </si>
  <si>
    <t>p</t>
  </si>
  <si>
    <t>Client1</t>
  </si>
  <si>
    <t>CLI1</t>
  </si>
  <si>
    <t>AM1</t>
  </si>
  <si>
    <t>Client2</t>
  </si>
  <si>
    <t>Client3</t>
  </si>
  <si>
    <t>005 P W</t>
  </si>
  <si>
    <t>Client4</t>
  </si>
  <si>
    <t>007 A W</t>
  </si>
  <si>
    <t>Client5</t>
  </si>
  <si>
    <t>Not so easy when the order isn't Pickup, Dropoff, Pickup, Dropoff</t>
  </si>
  <si>
    <t>Client6</t>
  </si>
  <si>
    <t>Please, I need to extract the data in the YELLOW table above from the data in</t>
  </si>
  <si>
    <t>columns A through R.  There are always about 13,000 lines of data.</t>
  </si>
  <si>
    <t>Client7</t>
  </si>
  <si>
    <t>I am hoping it can be done by formula.</t>
  </si>
  <si>
    <t>Client8</t>
  </si>
  <si>
    <t>Client9</t>
  </si>
  <si>
    <t>007 P W</t>
  </si>
  <si>
    <t>Client10</t>
  </si>
  <si>
    <t>Client11</t>
  </si>
  <si>
    <t>Client12</t>
  </si>
  <si>
    <t>NOTE:</t>
  </si>
  <si>
    <t>There are 30 different account types</t>
  </si>
  <si>
    <t>There are many driver numbers</t>
  </si>
  <si>
    <t>Thank you for your considerate help!</t>
  </si>
</sst>
</file>

<file path=xl/styles.xml><?xml version="1.0" encoding="utf-8"?>
<styleSheet xmlns="http://schemas.openxmlformats.org/spreadsheetml/2006/main">
  <numFmts count="2">
    <numFmt numFmtId="164" formatCode="m/d/yy;@"/>
    <numFmt numFmtId="165" formatCode="0_);[Red]\(0\)"/>
  </numFmts>
  <fonts count="3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 applyAlignment="1">
      <alignment horizontal="center" vertical="top" wrapText="1"/>
    </xf>
    <xf numFmtId="40" fontId="0" fillId="2" borderId="1" xfId="0" applyNumberFormat="1" applyFill="1" applyBorder="1" applyAlignment="1">
      <alignment horizontal="center" vertical="top"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5" borderId="1" xfId="0" applyFill="1" applyBorder="1" applyAlignment="1">
      <alignment horizontal="center" vertical="center"/>
    </xf>
    <xf numFmtId="164" fontId="0" fillId="0" borderId="0" xfId="0" applyNumberFormat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0" fontId="0" fillId="2" borderId="1" xfId="0" quotePrefix="1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0" fillId="6" borderId="1" xfId="0" applyNumberFormat="1" applyFill="1" applyBorder="1"/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165" fontId="0" fillId="2" borderId="1" xfId="0" quotePrefix="1" applyNumberFormat="1" applyFill="1" applyBorder="1" applyAlignment="1">
      <alignment horizontal="center"/>
    </xf>
    <xf numFmtId="2" fontId="0" fillId="2" borderId="1" xfId="0" quotePrefix="1" applyNumberFormat="1" applyFill="1" applyBorder="1" applyAlignment="1">
      <alignment horizontal="center"/>
    </xf>
    <xf numFmtId="0" fontId="0" fillId="0" borderId="0" xfId="0" quotePrefix="1"/>
    <xf numFmtId="0" fontId="2" fillId="0" borderId="0" xfId="0" applyFont="1"/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12</xdr:row>
      <xdr:rowOff>0</xdr:rowOff>
    </xdr:from>
    <xdr:to>
      <xdr:col>15</xdr:col>
      <xdr:colOff>152400</xdr:colOff>
      <xdr:row>18</xdr:row>
      <xdr:rowOff>57150</xdr:rowOff>
    </xdr:to>
    <xdr:sp macro="" textlink="">
      <xdr:nvSpPr>
        <xdr:cNvPr id="2" name="Right Brace 1"/>
        <xdr:cNvSpPr/>
      </xdr:nvSpPr>
      <xdr:spPr>
        <a:xfrm>
          <a:off x="8782050" y="2667000"/>
          <a:ext cx="847725" cy="1200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219075</xdr:colOff>
      <xdr:row>15</xdr:row>
      <xdr:rowOff>57150</xdr:rowOff>
    </xdr:from>
    <xdr:to>
      <xdr:col>18</xdr:col>
      <xdr:colOff>600075</xdr:colOff>
      <xdr:row>20</xdr:row>
      <xdr:rowOff>19050</xdr:rowOff>
    </xdr:to>
    <xdr:cxnSp macro="">
      <xdr:nvCxnSpPr>
        <xdr:cNvPr id="3" name="Straight Arrow Connector 2"/>
        <xdr:cNvCxnSpPr/>
      </xdr:nvCxnSpPr>
      <xdr:spPr>
        <a:xfrm>
          <a:off x="9696450" y="3295650"/>
          <a:ext cx="1971675" cy="914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TS\Payroll%20Project\Blank%20Forms\Consolidated%20Payroll%20Work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te Data Here"/>
      <sheetName val="NEED to PERFORM"/>
      <sheetName val="The Pivot Table"/>
      <sheetName val="Payroll Report"/>
    </sheetNames>
    <sheetDataSet>
      <sheetData sheetId="0">
        <row r="1">
          <cell r="G1" t="str">
            <v>EstTime</v>
          </cell>
        </row>
        <row r="2">
          <cell r="G2" t="str">
            <v>06:09_x000D_
Pullout</v>
          </cell>
        </row>
        <row r="3">
          <cell r="G3" t="str">
            <v>07:44_x000D_
Pickup</v>
          </cell>
        </row>
        <row r="4">
          <cell r="G4" t="str">
            <v>08:11_x000D_
Dropoff</v>
          </cell>
        </row>
        <row r="5">
          <cell r="G5" t="str">
            <v>08:31_x000D_
Pickup</v>
          </cell>
        </row>
        <row r="6">
          <cell r="G6" t="str">
            <v>08:56_x000D_
Dropoff</v>
          </cell>
        </row>
        <row r="7">
          <cell r="G7" t="str">
            <v>09:45_x000D_
Pickup</v>
          </cell>
        </row>
        <row r="8">
          <cell r="G8" t="str">
            <v>10:11_x000D_
Dropoff</v>
          </cell>
        </row>
        <row r="9">
          <cell r="G9" t="str">
            <v>12:06_x000D_
Pickup</v>
          </cell>
        </row>
        <row r="10">
          <cell r="G10" t="str">
            <v>12:33_x000D_
Dropoff</v>
          </cell>
        </row>
        <row r="11">
          <cell r="G11" t="str">
            <v>13:01_x000D_
Pullin</v>
          </cell>
        </row>
        <row r="12">
          <cell r="G12" t="str">
            <v>14:13_x000D_
Pullout</v>
          </cell>
        </row>
        <row r="13">
          <cell r="G13" t="str">
            <v>14:30_x000D_
Pickup</v>
          </cell>
        </row>
        <row r="14">
          <cell r="G14" t="str">
            <v>14:35_x000D_
Pickup</v>
          </cell>
        </row>
        <row r="15">
          <cell r="G15" t="str">
            <v>14:56_x000D_
Dropoff</v>
          </cell>
        </row>
        <row r="16">
          <cell r="G16" t="str">
            <v>15:17_x000D_
Dropoff</v>
          </cell>
        </row>
        <row r="17">
          <cell r="G17" t="str">
            <v>15:37_x000D_
Pickup</v>
          </cell>
        </row>
        <row r="18">
          <cell r="G18" t="str">
            <v>16:17_x000D_
Dropoff</v>
          </cell>
        </row>
        <row r="19">
          <cell r="G19" t="str">
            <v>16:36_x000D_
Pullin</v>
          </cell>
        </row>
        <row r="20">
          <cell r="G20" t="str">
            <v>06:00_x000D_
Pullout</v>
          </cell>
        </row>
        <row r="21">
          <cell r="G21" t="str">
            <v>06:26_x000D_
Pickup</v>
          </cell>
        </row>
        <row r="22">
          <cell r="G22" t="str">
            <v>06:58_x000D_
Dropoff</v>
          </cell>
        </row>
        <row r="23">
          <cell r="G23" t="str">
            <v>07:10_x000D_
Pickup</v>
          </cell>
        </row>
        <row r="24">
          <cell r="G24" t="str">
            <v>07:40_x000D_
Dropoff</v>
          </cell>
        </row>
        <row r="25">
          <cell r="G25" t="str">
            <v>08:15_x000D_
Pickup</v>
          </cell>
        </row>
        <row r="26">
          <cell r="G26" t="str">
            <v>08:44_x000D_
Dropoff</v>
          </cell>
        </row>
        <row r="27">
          <cell r="G27" t="str">
            <v>09:30_x000D_
Pickup</v>
          </cell>
        </row>
        <row r="28">
          <cell r="G28" t="str">
            <v>09:49_x000D_
Dropoff</v>
          </cell>
        </row>
        <row r="29">
          <cell r="G29" t="str">
            <v>10:25_x000D_
Pickup</v>
          </cell>
        </row>
        <row r="30">
          <cell r="G30" t="str">
            <v>10:57_x000D_
Dropoff</v>
          </cell>
        </row>
        <row r="31">
          <cell r="G31" t="str">
            <v>11:17_x000D_
Pullin</v>
          </cell>
        </row>
        <row r="32">
          <cell r="G32" t="str">
            <v>14:49_x000D_
Pullout</v>
          </cell>
        </row>
        <row r="33">
          <cell r="G33" t="str">
            <v>15:15_x000D_
Pickup</v>
          </cell>
        </row>
        <row r="34">
          <cell r="G34" t="str">
            <v>15:30_x000D_
Dropoff</v>
          </cell>
        </row>
        <row r="35">
          <cell r="G35" t="str">
            <v>15:55_x000D_
Pickup</v>
          </cell>
        </row>
        <row r="36">
          <cell r="G36" t="str">
            <v>16:00_x000D_
Pickup</v>
          </cell>
        </row>
        <row r="37">
          <cell r="G37" t="str">
            <v>16:03_x000D_
Pickup</v>
          </cell>
        </row>
        <row r="38">
          <cell r="G38" t="str">
            <v>16:39_x000D_
Dropoff</v>
          </cell>
        </row>
        <row r="39">
          <cell r="G39" t="str">
            <v>17:00_x000D_
Pickup</v>
          </cell>
        </row>
        <row r="40">
          <cell r="G40" t="str">
            <v>17:13_x000D_
Dropoff</v>
          </cell>
        </row>
        <row r="41">
          <cell r="G41" t="str">
            <v>17:19_x000D_
Dropoff</v>
          </cell>
        </row>
        <row r="42">
          <cell r="G42" t="str">
            <v>17:44_x000D_
Dropoff</v>
          </cell>
        </row>
        <row r="43">
          <cell r="G43" t="str">
            <v>18:09_x000D_
Pullin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Z43"/>
  <sheetViews>
    <sheetView tabSelected="1" workbookViewId="0">
      <selection activeCell="Z30" sqref="Z30"/>
    </sheetView>
  </sheetViews>
  <sheetFormatPr defaultRowHeight="15"/>
  <cols>
    <col min="1" max="1" width="7.7109375" bestFit="1" customWidth="1"/>
    <col min="8" max="8" width="14.85546875" bestFit="1" customWidth="1"/>
    <col min="14" max="14" width="9.85546875" customWidth="1"/>
    <col min="18" max="18" width="5.5703125" bestFit="1" customWidth="1"/>
  </cols>
  <sheetData>
    <row r="1" spans="1:26" ht="45">
      <c r="A1" t="s">
        <v>0</v>
      </c>
      <c r="B1" t="s">
        <v>1</v>
      </c>
      <c r="C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tr">
        <f>'[1]Paste Data Here'!G1</f>
        <v>EstTime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11</v>
      </c>
      <c r="N1" t="s">
        <v>12</v>
      </c>
      <c r="O1" s="8" t="s">
        <v>13</v>
      </c>
      <c r="P1" s="8" t="s">
        <v>14</v>
      </c>
      <c r="Q1" s="8"/>
      <c r="R1" s="9" t="s">
        <v>15</v>
      </c>
      <c r="T1" s="10" t="s">
        <v>0</v>
      </c>
      <c r="U1" s="10" t="s">
        <v>1</v>
      </c>
      <c r="V1" s="10" t="s">
        <v>12</v>
      </c>
      <c r="W1" s="10" t="s">
        <v>16</v>
      </c>
      <c r="X1" s="10" t="s">
        <v>17</v>
      </c>
      <c r="Y1" s="10" t="s">
        <v>18</v>
      </c>
      <c r="Z1" s="10" t="s">
        <v>2</v>
      </c>
    </row>
    <row r="2" spans="1:26">
      <c r="A2" s="11">
        <v>40679</v>
      </c>
      <c r="B2" t="s">
        <v>19</v>
      </c>
      <c r="C2" t="s">
        <v>20</v>
      </c>
      <c r="D2" s="1">
        <f>LEFT(C2,3)*1</f>
        <v>5</v>
      </c>
      <c r="E2" s="1" t="str">
        <f>LEFT(H2,5)</f>
        <v>06:09</v>
      </c>
      <c r="F2" s="12">
        <v>600</v>
      </c>
      <c r="G2" s="13" t="s">
        <v>21</v>
      </c>
      <c r="H2" s="5" t="str">
        <f>'[1]Paste Data Here'!G2</f>
        <v>06:09_x000D_
Pullout</v>
      </c>
      <c r="I2" s="14">
        <f>IF(D2=D3,0,F2)</f>
        <v>0</v>
      </c>
      <c r="J2" s="14">
        <f>IF(D2=D1,0,F2)</f>
        <v>600</v>
      </c>
      <c r="K2" s="1"/>
      <c r="L2" s="15"/>
      <c r="M2" s="16" t="str">
        <f>IF(AND(R2=1,L2&gt;1),L2,IF(L2&gt;1,L2-1,""))</f>
        <v/>
      </c>
      <c r="O2" s="8"/>
      <c r="P2" s="8"/>
      <c r="Q2" s="17" t="str">
        <f>RIGHT(H2,2)</f>
        <v>ut</v>
      </c>
      <c r="R2" s="8">
        <f t="shared" ref="R2:R10" si="0">IF(AND(Q2="ut",Q1="in"),1,0)</f>
        <v>0</v>
      </c>
      <c r="T2" s="18">
        <f>A2</f>
        <v>40679</v>
      </c>
      <c r="U2" s="19" t="str">
        <f>B2</f>
        <v>Waiver</v>
      </c>
      <c r="V2" s="19" t="str">
        <f>N3</f>
        <v>Client1</v>
      </c>
      <c r="W2" s="19">
        <f>F3</f>
        <v>734</v>
      </c>
      <c r="X2" s="19">
        <f>F4</f>
        <v>753</v>
      </c>
      <c r="Y2" s="20">
        <f>IF(T2&lt;&gt;"",(24*MOD(TEXT(X2,"00\:00")-TEXT(W2,"00\:00"),1)),0)</f>
        <v>0.31666666666666687</v>
      </c>
      <c r="Z2" s="19" t="str">
        <f>C2</f>
        <v>005 A W</v>
      </c>
    </row>
    <row r="3" spans="1:26">
      <c r="A3" s="11">
        <v>40679</v>
      </c>
      <c r="B3" t="s">
        <v>19</v>
      </c>
      <c r="C3" t="s">
        <v>20</v>
      </c>
      <c r="D3" s="1">
        <f t="shared" ref="D3:D43" si="1">LEFT(C3,3)*1</f>
        <v>5</v>
      </c>
      <c r="E3" s="1" t="str">
        <f t="shared" ref="E3:E43" si="2">LEFT(H3,5)</f>
        <v>07:44</v>
      </c>
      <c r="F3" s="12">
        <v>734</v>
      </c>
      <c r="G3" s="13" t="s">
        <v>22</v>
      </c>
      <c r="H3" s="5" t="str">
        <f>'[1]Paste Data Here'!G3</f>
        <v>07:44_x000D_
Pickup</v>
      </c>
      <c r="I3" s="21">
        <f t="shared" ref="I3:I43" si="3">IF(D3=D4,0,F3)</f>
        <v>0</v>
      </c>
      <c r="J3" s="14">
        <f t="shared" ref="J3:J43" si="4">IF(D3=D2,0,F3)</f>
        <v>0</v>
      </c>
      <c r="K3" s="22">
        <f>IF(Q3="up",(24*MOD(TEXT(F3,"00\:00")-TEXT(F2,"00\:00"),1)),"")</f>
        <v>1.5666666666666664</v>
      </c>
      <c r="L3" s="22">
        <f>IF(D3=D2,(24*MOD(TEXT(F3,"00\:00")-TEXT(F2,"00\:00"),1)),0)</f>
        <v>1.5666666666666664</v>
      </c>
      <c r="M3" s="16">
        <f t="shared" ref="M3:M43" si="5">IF(AND(R3=1,L3&gt;1),L3,IF(L3&gt;1,L3-1,""))</f>
        <v>0.56666666666666643</v>
      </c>
      <c r="N3" t="s">
        <v>23</v>
      </c>
      <c r="O3" s="8" t="s">
        <v>24</v>
      </c>
      <c r="P3" s="8" t="s">
        <v>25</v>
      </c>
      <c r="Q3" s="17" t="str">
        <f t="shared" ref="Q3:Q43" si="6">RIGHT(H3,2)</f>
        <v>up</v>
      </c>
      <c r="R3" s="8">
        <f t="shared" si="0"/>
        <v>0</v>
      </c>
      <c r="T3" s="18">
        <f>A5</f>
        <v>40679</v>
      </c>
      <c r="U3" s="19" t="str">
        <f>B3</f>
        <v>Waiver</v>
      </c>
      <c r="V3" s="19" t="str">
        <f>N5</f>
        <v>Client2</v>
      </c>
      <c r="W3" s="19">
        <f>F5</f>
        <v>839</v>
      </c>
      <c r="X3" s="19">
        <f>F6</f>
        <v>906</v>
      </c>
      <c r="Y3" s="20">
        <f>IF(T3&lt;&gt;"",(24*MOD(TEXT(X3,"00\:00")-TEXT(W3,"00\:00"),1)),0)</f>
        <v>0.44999999999999973</v>
      </c>
      <c r="Z3" s="19" t="str">
        <f>C3</f>
        <v>005 A W</v>
      </c>
    </row>
    <row r="4" spans="1:26">
      <c r="A4" s="11">
        <v>40679</v>
      </c>
      <c r="B4" t="s">
        <v>19</v>
      </c>
      <c r="C4" t="s">
        <v>20</v>
      </c>
      <c r="D4" s="1">
        <f t="shared" si="1"/>
        <v>5</v>
      </c>
      <c r="E4" s="1" t="str">
        <f t="shared" si="2"/>
        <v>08:11</v>
      </c>
      <c r="F4" s="12">
        <v>753</v>
      </c>
      <c r="G4" s="13" t="s">
        <v>22</v>
      </c>
      <c r="H4" s="5" t="str">
        <f>'[1]Paste Data Here'!G4</f>
        <v>08:11_x000D_
Dropoff</v>
      </c>
      <c r="I4" s="21">
        <f t="shared" si="3"/>
        <v>0</v>
      </c>
      <c r="J4" s="14">
        <f t="shared" si="4"/>
        <v>0</v>
      </c>
      <c r="K4" s="22" t="str">
        <f t="shared" ref="K4:K43" si="7">IF(Q4="up",(24*MOD(TEXT(F4,"00\:00")-TEXT(F3,"00\:00"),1)),"")</f>
        <v/>
      </c>
      <c r="L4" s="15">
        <f>IF(D4=D3,(24*MOD(TEXT(F4,"00\:00")-TEXT(F3,"00\:00"),1)),0)</f>
        <v>0.31666666666666687</v>
      </c>
      <c r="M4" s="16" t="str">
        <f t="shared" si="5"/>
        <v/>
      </c>
      <c r="N4" t="s">
        <v>23</v>
      </c>
      <c r="O4" s="8">
        <v>0</v>
      </c>
      <c r="P4" s="8">
        <v>0</v>
      </c>
      <c r="Q4" s="17" t="str">
        <f t="shared" si="6"/>
        <v>ff</v>
      </c>
      <c r="R4" s="8">
        <f t="shared" si="0"/>
        <v>0</v>
      </c>
      <c r="T4" s="18">
        <f>A7</f>
        <v>40679</v>
      </c>
      <c r="U4" s="19" t="str">
        <f>B4</f>
        <v>Waiver</v>
      </c>
      <c r="V4" s="19" t="str">
        <f>N7</f>
        <v>Client3</v>
      </c>
      <c r="W4" s="19">
        <f>F7</f>
        <v>941</v>
      </c>
      <c r="X4" s="19">
        <f>F8</f>
        <v>1003</v>
      </c>
      <c r="Y4" s="20">
        <f>IF(T4&lt;&gt;"",(24*MOD(TEXT(X4,"00\:00")-TEXT(W4,"00\:00"),1)),0)</f>
        <v>0.3666666666666667</v>
      </c>
      <c r="Z4" s="19" t="str">
        <f>C4</f>
        <v>005 A W</v>
      </c>
    </row>
    <row r="5" spans="1:26">
      <c r="A5" s="11">
        <v>40679</v>
      </c>
      <c r="B5" t="s">
        <v>19</v>
      </c>
      <c r="C5" t="s">
        <v>20</v>
      </c>
      <c r="D5" s="1">
        <f t="shared" si="1"/>
        <v>5</v>
      </c>
      <c r="E5" s="1" t="str">
        <f t="shared" si="2"/>
        <v>08:31</v>
      </c>
      <c r="F5" s="12">
        <v>839</v>
      </c>
      <c r="G5" s="13" t="s">
        <v>22</v>
      </c>
      <c r="H5" s="5" t="str">
        <f>'[1]Paste Data Here'!G5</f>
        <v>08:31_x000D_
Pickup</v>
      </c>
      <c r="I5" s="21">
        <f t="shared" si="3"/>
        <v>0</v>
      </c>
      <c r="J5" s="14">
        <f t="shared" si="4"/>
        <v>0</v>
      </c>
      <c r="K5" s="22">
        <f t="shared" si="7"/>
        <v>0.76666666666666661</v>
      </c>
      <c r="L5" s="15">
        <f>IF(D5=D4,(24*MOD(TEXT(F5,"00\:00")-TEXT(F4,"00\:00"),1)),0)</f>
        <v>0.76666666666666661</v>
      </c>
      <c r="M5" s="16" t="str">
        <f t="shared" si="5"/>
        <v/>
      </c>
      <c r="N5" t="s">
        <v>26</v>
      </c>
      <c r="O5" s="8" t="s">
        <v>24</v>
      </c>
      <c r="P5" s="8" t="s">
        <v>25</v>
      </c>
      <c r="Q5" s="17" t="str">
        <f t="shared" si="6"/>
        <v>up</v>
      </c>
      <c r="R5" s="8">
        <f t="shared" si="0"/>
        <v>0</v>
      </c>
      <c r="T5" s="18">
        <f>A9</f>
        <v>40679</v>
      </c>
      <c r="U5" s="19" t="str">
        <f>B9</f>
        <v>Waiver</v>
      </c>
      <c r="V5" s="19" t="str">
        <f>N9</f>
        <v>Client3</v>
      </c>
      <c r="W5" s="19">
        <f>F9</f>
        <v>1215</v>
      </c>
      <c r="X5" s="19">
        <f>F10</f>
        <v>1238</v>
      </c>
      <c r="Y5" s="20">
        <f>IF(T5&lt;&gt;"",(24*MOD(TEXT(X5,"00\:00")-TEXT(W5,"00\:00"),1)),0)</f>
        <v>0.38333333333333464</v>
      </c>
      <c r="Z5" s="19" t="str">
        <f>C9</f>
        <v>005 A W</v>
      </c>
    </row>
    <row r="6" spans="1:26">
      <c r="A6" s="11">
        <v>40679</v>
      </c>
      <c r="B6" t="s">
        <v>19</v>
      </c>
      <c r="C6" t="s">
        <v>20</v>
      </c>
      <c r="D6" s="1">
        <f t="shared" si="1"/>
        <v>5</v>
      </c>
      <c r="E6" s="1" t="str">
        <f t="shared" si="2"/>
        <v>08:56</v>
      </c>
      <c r="F6" s="12">
        <v>906</v>
      </c>
      <c r="G6" s="13" t="s">
        <v>22</v>
      </c>
      <c r="H6" s="5" t="str">
        <f>'[1]Paste Data Here'!G6</f>
        <v>08:56_x000D_
Dropoff</v>
      </c>
      <c r="I6" s="21">
        <f t="shared" si="3"/>
        <v>0</v>
      </c>
      <c r="J6" s="14">
        <f t="shared" si="4"/>
        <v>0</v>
      </c>
      <c r="K6" s="22" t="str">
        <f t="shared" si="7"/>
        <v/>
      </c>
      <c r="L6" s="15">
        <f>IF(D6=D5,(24*MOD(TEXT(F6,"00\:00")-TEXT(F5,"00\:00"),1)),0)</f>
        <v>0.44999999999999973</v>
      </c>
      <c r="M6" s="16" t="str">
        <f t="shared" si="5"/>
        <v/>
      </c>
      <c r="N6" t="s">
        <v>26</v>
      </c>
      <c r="O6" s="8">
        <v>0</v>
      </c>
      <c r="P6" s="8">
        <v>0</v>
      </c>
      <c r="Q6" s="17" t="str">
        <f t="shared" si="6"/>
        <v>ff</v>
      </c>
      <c r="R6" s="8">
        <f t="shared" si="0"/>
        <v>0</v>
      </c>
      <c r="T6" s="18">
        <f>A13</f>
        <v>40679</v>
      </c>
      <c r="U6" s="19" t="str">
        <f>B13</f>
        <v>Waiver</v>
      </c>
      <c r="V6" s="19" t="str">
        <f>N13</f>
        <v>Client1</v>
      </c>
      <c r="W6" s="19">
        <f>F13</f>
        <v>1434</v>
      </c>
      <c r="X6" s="19">
        <f>F16</f>
        <v>1507</v>
      </c>
      <c r="Y6" s="20">
        <f>IF(T6&lt;&gt;"",(24*MOD(TEXT(X6,"00\:00")-TEXT(W6,"00\:00"),1)),0)</f>
        <v>0.55000000000000071</v>
      </c>
      <c r="Z6" s="19" t="str">
        <f>C13</f>
        <v>005 P W</v>
      </c>
    </row>
    <row r="7" spans="1:26">
      <c r="A7" s="11">
        <v>40679</v>
      </c>
      <c r="B7" t="s">
        <v>19</v>
      </c>
      <c r="C7" t="s">
        <v>20</v>
      </c>
      <c r="D7" s="1">
        <f t="shared" si="1"/>
        <v>5</v>
      </c>
      <c r="E7" s="1" t="str">
        <f t="shared" si="2"/>
        <v>09:45</v>
      </c>
      <c r="F7" s="12">
        <v>941</v>
      </c>
      <c r="G7" s="13" t="s">
        <v>22</v>
      </c>
      <c r="H7" s="5" t="str">
        <f>'[1]Paste Data Here'!G7</f>
        <v>09:45_x000D_
Pickup</v>
      </c>
      <c r="I7" s="21">
        <f t="shared" si="3"/>
        <v>0</v>
      </c>
      <c r="J7" s="14">
        <f t="shared" si="4"/>
        <v>0</v>
      </c>
      <c r="K7" s="22">
        <f t="shared" si="7"/>
        <v>0.58333333333333393</v>
      </c>
      <c r="L7" s="15">
        <f>IF(D7=D6,(24*MOD(TEXT(F7,"00\:00")-TEXT(F6,"00\:00"),1)),0)</f>
        <v>0.58333333333333393</v>
      </c>
      <c r="M7" s="16" t="str">
        <f t="shared" si="5"/>
        <v/>
      </c>
      <c r="N7" t="s">
        <v>27</v>
      </c>
      <c r="O7" s="8" t="s">
        <v>24</v>
      </c>
      <c r="P7" s="8" t="s">
        <v>25</v>
      </c>
      <c r="Q7" s="17" t="str">
        <f t="shared" si="6"/>
        <v>up</v>
      </c>
      <c r="R7" s="8">
        <f t="shared" si="0"/>
        <v>0</v>
      </c>
      <c r="T7" s="18">
        <f>A14</f>
        <v>40679</v>
      </c>
      <c r="U7" s="19" t="str">
        <f>B14</f>
        <v>Waiver</v>
      </c>
      <c r="V7" s="19" t="str">
        <f>N14</f>
        <v>Client2</v>
      </c>
      <c r="W7" s="19">
        <f>F14</f>
        <v>1434</v>
      </c>
      <c r="X7" s="19">
        <f>F15</f>
        <v>1451</v>
      </c>
      <c r="Y7" s="20">
        <f>IF(T7&lt;&gt;"",(24*MOD(TEXT(X7,"00\:00")-TEXT(W7,"00\:00"),1)),0)</f>
        <v>0.28333333333333499</v>
      </c>
      <c r="Z7" s="19" t="str">
        <f>C15</f>
        <v>005 P W</v>
      </c>
    </row>
    <row r="8" spans="1:26">
      <c r="A8" s="11">
        <v>40679</v>
      </c>
      <c r="B8" t="s">
        <v>19</v>
      </c>
      <c r="C8" t="s">
        <v>20</v>
      </c>
      <c r="D8" s="1">
        <f t="shared" si="1"/>
        <v>5</v>
      </c>
      <c r="E8" s="1" t="str">
        <f t="shared" si="2"/>
        <v>10:11</v>
      </c>
      <c r="F8" s="12">
        <v>1003</v>
      </c>
      <c r="G8" s="13" t="s">
        <v>22</v>
      </c>
      <c r="H8" s="5" t="str">
        <f>'[1]Paste Data Here'!G8</f>
        <v>10:11_x000D_
Dropoff</v>
      </c>
      <c r="I8" s="21">
        <f t="shared" si="3"/>
        <v>0</v>
      </c>
      <c r="J8" s="14">
        <f t="shared" si="4"/>
        <v>0</v>
      </c>
      <c r="K8" s="22" t="str">
        <f t="shared" si="7"/>
        <v/>
      </c>
      <c r="L8" s="15">
        <f>IF(D8=D7,(24*MOD(TEXT(F8,"00\:00")-TEXT(F7,"00\:00"),1)),0)</f>
        <v>0.3666666666666667</v>
      </c>
      <c r="M8" s="16" t="str">
        <f t="shared" si="5"/>
        <v/>
      </c>
      <c r="N8" t="s">
        <v>27</v>
      </c>
      <c r="O8" s="8">
        <v>0</v>
      </c>
      <c r="P8" s="8">
        <v>0</v>
      </c>
      <c r="Q8" s="17" t="str">
        <f t="shared" si="6"/>
        <v>ff</v>
      </c>
      <c r="R8" s="8">
        <f t="shared" si="0"/>
        <v>0</v>
      </c>
      <c r="T8" s="18">
        <f>A17</f>
        <v>40679</v>
      </c>
      <c r="U8" s="19" t="str">
        <f>B17</f>
        <v>Waiver</v>
      </c>
      <c r="V8" s="19" t="str">
        <f>N17</f>
        <v>Client4</v>
      </c>
      <c r="W8" s="19">
        <f>F17</f>
        <v>1543</v>
      </c>
      <c r="X8" s="19">
        <f>F18</f>
        <v>1612</v>
      </c>
      <c r="Y8" s="20">
        <f>IF(T8&lt;&gt;"",(24*MOD(TEXT(X8,"00\:00")-TEXT(W8,"00\:00"),1)),0)</f>
        <v>0.48333333333333162</v>
      </c>
      <c r="Z8" s="19" t="str">
        <f>C17</f>
        <v>005 P W</v>
      </c>
    </row>
    <row r="9" spans="1:26">
      <c r="A9" s="11">
        <v>40679</v>
      </c>
      <c r="B9" t="s">
        <v>19</v>
      </c>
      <c r="C9" t="s">
        <v>20</v>
      </c>
      <c r="D9" s="1">
        <f t="shared" si="1"/>
        <v>5</v>
      </c>
      <c r="E9" s="1" t="str">
        <f t="shared" si="2"/>
        <v>12:06</v>
      </c>
      <c r="F9" s="12">
        <v>1215</v>
      </c>
      <c r="G9" s="13" t="s">
        <v>22</v>
      </c>
      <c r="H9" s="5" t="str">
        <f>'[1]Paste Data Here'!G9</f>
        <v>12:06_x000D_
Pickup</v>
      </c>
      <c r="I9" s="21">
        <f t="shared" si="3"/>
        <v>0</v>
      </c>
      <c r="J9" s="14">
        <f t="shared" si="4"/>
        <v>0</v>
      </c>
      <c r="K9" s="22">
        <f t="shared" si="7"/>
        <v>2.1999999999999988</v>
      </c>
      <c r="L9" s="15">
        <f t="shared" ref="L9:L42" si="8">IF(D9=D8,(24*MOD(TEXT(F9,"00\:00")-TEXT(F8,"00\:00"),1)),0)</f>
        <v>2.1999999999999988</v>
      </c>
      <c r="M9" s="16">
        <f t="shared" si="5"/>
        <v>1.1999999999999988</v>
      </c>
      <c r="N9" t="s">
        <v>27</v>
      </c>
      <c r="O9" s="8" t="s">
        <v>24</v>
      </c>
      <c r="P9" s="8" t="s">
        <v>25</v>
      </c>
      <c r="Q9" s="17" t="str">
        <f t="shared" si="6"/>
        <v>up</v>
      </c>
      <c r="R9" s="8">
        <f t="shared" si="0"/>
        <v>0</v>
      </c>
      <c r="T9" s="19"/>
      <c r="U9" s="19"/>
      <c r="V9" s="19"/>
      <c r="W9" s="19"/>
      <c r="X9" s="19"/>
      <c r="Y9" s="19"/>
      <c r="Z9" s="19"/>
    </row>
    <row r="10" spans="1:26">
      <c r="A10" s="11">
        <v>40679</v>
      </c>
      <c r="B10" t="s">
        <v>19</v>
      </c>
      <c r="C10" t="s">
        <v>20</v>
      </c>
      <c r="D10" s="1">
        <f t="shared" si="1"/>
        <v>5</v>
      </c>
      <c r="E10" s="1" t="str">
        <f t="shared" si="2"/>
        <v>12:33</v>
      </c>
      <c r="F10" s="12">
        <v>1238</v>
      </c>
      <c r="G10" s="13" t="s">
        <v>22</v>
      </c>
      <c r="H10" s="5" t="str">
        <f>'[1]Paste Data Here'!G10</f>
        <v>12:33_x000D_
Dropoff</v>
      </c>
      <c r="I10" s="21">
        <f>IF(D10=D11,0,F10)</f>
        <v>0</v>
      </c>
      <c r="J10" s="14">
        <f t="shared" si="4"/>
        <v>0</v>
      </c>
      <c r="K10" s="22" t="str">
        <f t="shared" si="7"/>
        <v/>
      </c>
      <c r="L10" s="15">
        <f t="shared" si="8"/>
        <v>0.38333333333333464</v>
      </c>
      <c r="M10" s="16" t="str">
        <f t="shared" si="5"/>
        <v/>
      </c>
      <c r="N10" t="s">
        <v>27</v>
      </c>
      <c r="O10" s="8">
        <v>0</v>
      </c>
      <c r="P10" s="8">
        <v>0</v>
      </c>
      <c r="Q10" s="17" t="str">
        <f t="shared" si="6"/>
        <v>ff</v>
      </c>
      <c r="R10" s="8">
        <f t="shared" si="0"/>
        <v>0</v>
      </c>
      <c r="T10" s="19"/>
      <c r="U10" s="19"/>
      <c r="V10" s="19"/>
      <c r="W10" s="19"/>
      <c r="X10" s="19"/>
      <c r="Y10" s="19"/>
      <c r="Z10" s="19"/>
    </row>
    <row r="11" spans="1:26">
      <c r="A11" s="11">
        <v>40679</v>
      </c>
      <c r="B11" t="s">
        <v>19</v>
      </c>
      <c r="C11" t="s">
        <v>20</v>
      </c>
      <c r="D11" s="1">
        <f t="shared" si="1"/>
        <v>5</v>
      </c>
      <c r="E11" s="1" t="str">
        <f t="shared" si="2"/>
        <v>13:01</v>
      </c>
      <c r="F11" s="12">
        <v>1300</v>
      </c>
      <c r="G11" s="13" t="s">
        <v>22</v>
      </c>
      <c r="H11" s="5" t="str">
        <f>'[1]Paste Data Here'!G11</f>
        <v>13:01_x000D_
Pullin</v>
      </c>
      <c r="I11" s="21">
        <f t="shared" si="3"/>
        <v>0</v>
      </c>
      <c r="J11" s="14">
        <f>IF(D11=D10,0,F11)</f>
        <v>0</v>
      </c>
      <c r="K11" s="22" t="str">
        <f>IF(Q11="up",(24*MOD(TEXT(F11,"00\:00")-TEXT(F10,"00\:00"),1)),"")</f>
        <v/>
      </c>
      <c r="L11" s="15">
        <f>IF(D11=D10,(24*MOD(TEXT(F11,"00\:00")-TEXT(F10,"00\:00"),1)),0)</f>
        <v>0.36666666666666536</v>
      </c>
      <c r="M11" s="16" t="str">
        <f t="shared" si="5"/>
        <v/>
      </c>
      <c r="O11" s="8"/>
      <c r="P11" s="8"/>
      <c r="Q11" s="17" t="str">
        <f t="shared" si="6"/>
        <v>in</v>
      </c>
      <c r="R11" s="8">
        <f>IF(AND(Q11="ut",Q10="in"),1,0)</f>
        <v>0</v>
      </c>
      <c r="T11" s="19"/>
      <c r="U11" s="19"/>
      <c r="V11" s="19"/>
      <c r="W11" s="19"/>
      <c r="X11" s="19"/>
      <c r="Y11" s="19"/>
      <c r="Z11" s="19"/>
    </row>
    <row r="12" spans="1:26">
      <c r="A12" s="11">
        <v>40679</v>
      </c>
      <c r="B12" t="s">
        <v>19</v>
      </c>
      <c r="C12" t="s">
        <v>28</v>
      </c>
      <c r="D12" s="1">
        <f t="shared" si="1"/>
        <v>5</v>
      </c>
      <c r="E12" s="1" t="str">
        <f t="shared" si="2"/>
        <v>14:13</v>
      </c>
      <c r="F12" s="12">
        <v>1345</v>
      </c>
      <c r="G12" s="13" t="s">
        <v>22</v>
      </c>
      <c r="H12" s="5" t="str">
        <f>'[1]Paste Data Here'!G12</f>
        <v>14:13_x000D_
Pullout</v>
      </c>
      <c r="I12" s="21">
        <f t="shared" si="3"/>
        <v>0</v>
      </c>
      <c r="J12" s="14">
        <f t="shared" si="4"/>
        <v>0</v>
      </c>
      <c r="K12" s="22" t="str">
        <f t="shared" si="7"/>
        <v/>
      </c>
      <c r="L12" s="15">
        <f t="shared" si="8"/>
        <v>0.75</v>
      </c>
      <c r="M12" s="16" t="str">
        <f t="shared" si="5"/>
        <v/>
      </c>
      <c r="O12" s="8"/>
      <c r="P12" s="8"/>
      <c r="Q12" s="17" t="str">
        <f t="shared" si="6"/>
        <v>ut</v>
      </c>
      <c r="R12" s="8">
        <f>IF(AND(Q12="ut",Q11="in"),1,0)</f>
        <v>1</v>
      </c>
      <c r="T12" s="19"/>
      <c r="U12" s="19"/>
      <c r="V12" s="19"/>
      <c r="W12" s="19"/>
      <c r="X12" s="19"/>
      <c r="Y12" s="19"/>
      <c r="Z12" s="19"/>
    </row>
    <row r="13" spans="1:26">
      <c r="A13" s="11">
        <v>40679</v>
      </c>
      <c r="B13" t="s">
        <v>19</v>
      </c>
      <c r="C13" t="s">
        <v>28</v>
      </c>
      <c r="D13" s="1">
        <f t="shared" si="1"/>
        <v>5</v>
      </c>
      <c r="E13" s="1" t="str">
        <f t="shared" si="2"/>
        <v>14:30</v>
      </c>
      <c r="F13" s="12">
        <v>1434</v>
      </c>
      <c r="G13" s="13" t="s">
        <v>22</v>
      </c>
      <c r="H13" s="5" t="str">
        <f>'[1]Paste Data Here'!G13</f>
        <v>14:30_x000D_
Pickup</v>
      </c>
      <c r="I13" s="21">
        <f t="shared" si="3"/>
        <v>0</v>
      </c>
      <c r="J13" s="14">
        <f t="shared" si="4"/>
        <v>0</v>
      </c>
      <c r="K13" s="22">
        <f t="shared" si="7"/>
        <v>0.81666666666666643</v>
      </c>
      <c r="L13" s="15">
        <f t="shared" si="8"/>
        <v>0.81666666666666643</v>
      </c>
      <c r="M13" s="16" t="str">
        <f t="shared" si="5"/>
        <v/>
      </c>
      <c r="N13" t="s">
        <v>23</v>
      </c>
      <c r="O13" s="8" t="s">
        <v>24</v>
      </c>
      <c r="P13" s="8" t="s">
        <v>25</v>
      </c>
      <c r="Q13" s="17" t="str">
        <f t="shared" si="6"/>
        <v>up</v>
      </c>
      <c r="R13" s="8">
        <f t="shared" ref="R13:R43" si="9">IF(AND(Q13="ut",Q12="in"),1,0)</f>
        <v>0</v>
      </c>
      <c r="T13" s="19"/>
      <c r="U13" s="19"/>
      <c r="V13" s="19"/>
      <c r="W13" s="19"/>
      <c r="X13" s="19"/>
      <c r="Y13" s="19"/>
      <c r="Z13" s="19"/>
    </row>
    <row r="14" spans="1:26">
      <c r="A14" s="11">
        <v>40679</v>
      </c>
      <c r="B14" t="s">
        <v>19</v>
      </c>
      <c r="C14" t="s">
        <v>28</v>
      </c>
      <c r="D14" s="1">
        <f t="shared" si="1"/>
        <v>5</v>
      </c>
      <c r="E14" s="1" t="str">
        <f t="shared" si="2"/>
        <v>14:35</v>
      </c>
      <c r="F14" s="12">
        <v>1434</v>
      </c>
      <c r="G14" s="13" t="s">
        <v>22</v>
      </c>
      <c r="H14" s="5" t="str">
        <f>'[1]Paste Data Here'!G14</f>
        <v>14:35_x000D_
Pickup</v>
      </c>
      <c r="I14" s="21">
        <f t="shared" si="3"/>
        <v>0</v>
      </c>
      <c r="J14" s="14">
        <f t="shared" si="4"/>
        <v>0</v>
      </c>
      <c r="K14" s="22">
        <f t="shared" si="7"/>
        <v>0</v>
      </c>
      <c r="L14" s="15">
        <f t="shared" si="8"/>
        <v>0</v>
      </c>
      <c r="M14" s="16" t="str">
        <f t="shared" si="5"/>
        <v/>
      </c>
      <c r="N14" t="s">
        <v>26</v>
      </c>
      <c r="O14" s="8" t="s">
        <v>24</v>
      </c>
      <c r="P14" s="8" t="s">
        <v>25</v>
      </c>
      <c r="Q14" s="17" t="str">
        <f t="shared" si="6"/>
        <v>up</v>
      </c>
      <c r="R14" s="8">
        <f t="shared" si="9"/>
        <v>0</v>
      </c>
      <c r="T14" s="19"/>
      <c r="U14" s="19"/>
      <c r="V14" s="19"/>
      <c r="W14" s="19"/>
      <c r="X14" s="19"/>
      <c r="Y14" s="19"/>
      <c r="Z14" s="19"/>
    </row>
    <row r="15" spans="1:26">
      <c r="A15" s="11">
        <v>40679</v>
      </c>
      <c r="B15" t="s">
        <v>19</v>
      </c>
      <c r="C15" t="s">
        <v>28</v>
      </c>
      <c r="D15" s="1">
        <f t="shared" si="1"/>
        <v>5</v>
      </c>
      <c r="E15" s="1" t="str">
        <f t="shared" si="2"/>
        <v>14:56</v>
      </c>
      <c r="F15" s="12">
        <v>1451</v>
      </c>
      <c r="G15" s="13" t="s">
        <v>22</v>
      </c>
      <c r="H15" s="5" t="str">
        <f>'[1]Paste Data Here'!G15</f>
        <v>14:56_x000D_
Dropoff</v>
      </c>
      <c r="I15" s="21">
        <f t="shared" si="3"/>
        <v>0</v>
      </c>
      <c r="J15" s="14">
        <f t="shared" si="4"/>
        <v>0</v>
      </c>
      <c r="K15" s="22" t="str">
        <f t="shared" si="7"/>
        <v/>
      </c>
      <c r="L15" s="15">
        <f t="shared" si="8"/>
        <v>0.28333333333333499</v>
      </c>
      <c r="M15" s="16" t="str">
        <f t="shared" si="5"/>
        <v/>
      </c>
      <c r="N15" t="s">
        <v>26</v>
      </c>
      <c r="O15" s="8">
        <v>0</v>
      </c>
      <c r="P15" s="8">
        <v>0</v>
      </c>
      <c r="Q15" s="17" t="str">
        <f t="shared" si="6"/>
        <v>ff</v>
      </c>
      <c r="R15" s="8">
        <f t="shared" si="9"/>
        <v>0</v>
      </c>
      <c r="T15" s="19"/>
      <c r="U15" s="19"/>
      <c r="V15" s="19"/>
      <c r="W15" s="19"/>
      <c r="X15" s="19"/>
      <c r="Y15" s="19"/>
      <c r="Z15" s="19"/>
    </row>
    <row r="16" spans="1:26">
      <c r="A16" s="11">
        <v>40679</v>
      </c>
      <c r="B16" t="s">
        <v>19</v>
      </c>
      <c r="C16" t="s">
        <v>28</v>
      </c>
      <c r="D16" s="1">
        <f t="shared" si="1"/>
        <v>5</v>
      </c>
      <c r="E16" s="1" t="str">
        <f t="shared" si="2"/>
        <v>15:17</v>
      </c>
      <c r="F16" s="12">
        <v>1507</v>
      </c>
      <c r="G16" s="13" t="s">
        <v>22</v>
      </c>
      <c r="H16" s="5" t="str">
        <f>'[1]Paste Data Here'!G16</f>
        <v>15:17_x000D_
Dropoff</v>
      </c>
      <c r="I16" s="21">
        <f t="shared" si="3"/>
        <v>0</v>
      </c>
      <c r="J16" s="14">
        <f t="shared" si="4"/>
        <v>0</v>
      </c>
      <c r="K16" s="22" t="str">
        <f t="shared" si="7"/>
        <v/>
      </c>
      <c r="L16" s="15">
        <f t="shared" si="8"/>
        <v>0.26666666666666572</v>
      </c>
      <c r="M16" s="16" t="str">
        <f t="shared" si="5"/>
        <v/>
      </c>
      <c r="N16" t="s">
        <v>23</v>
      </c>
      <c r="O16" s="8">
        <v>0</v>
      </c>
      <c r="P16" s="8">
        <v>0</v>
      </c>
      <c r="Q16" s="17" t="str">
        <f t="shared" si="6"/>
        <v>ff</v>
      </c>
      <c r="R16" s="8">
        <f t="shared" si="9"/>
        <v>0</v>
      </c>
      <c r="T16" s="19"/>
      <c r="U16" s="19"/>
      <c r="V16" s="19"/>
      <c r="W16" s="19"/>
      <c r="X16" s="19"/>
      <c r="Y16" s="19"/>
      <c r="Z16" s="19"/>
    </row>
    <row r="17" spans="1:26">
      <c r="A17" s="11">
        <v>40679</v>
      </c>
      <c r="B17" t="s">
        <v>19</v>
      </c>
      <c r="C17" t="s">
        <v>28</v>
      </c>
      <c r="D17" s="1">
        <f t="shared" si="1"/>
        <v>5</v>
      </c>
      <c r="E17" s="1" t="str">
        <f t="shared" si="2"/>
        <v>15:37</v>
      </c>
      <c r="F17" s="12">
        <v>1543</v>
      </c>
      <c r="G17" s="13" t="s">
        <v>22</v>
      </c>
      <c r="H17" s="5" t="str">
        <f>'[1]Paste Data Here'!G17</f>
        <v>15:37_x000D_
Pickup</v>
      </c>
      <c r="I17" s="21">
        <f t="shared" si="3"/>
        <v>0</v>
      </c>
      <c r="J17" s="14">
        <f t="shared" si="4"/>
        <v>0</v>
      </c>
      <c r="K17" s="22">
        <f t="shared" si="7"/>
        <v>0.60000000000000053</v>
      </c>
      <c r="L17" s="15">
        <f t="shared" si="8"/>
        <v>0.60000000000000053</v>
      </c>
      <c r="M17" s="16" t="str">
        <f t="shared" si="5"/>
        <v/>
      </c>
      <c r="N17" t="s">
        <v>29</v>
      </c>
      <c r="O17" s="8" t="s">
        <v>24</v>
      </c>
      <c r="P17" s="8" t="s">
        <v>25</v>
      </c>
      <c r="Q17" s="17" t="str">
        <f t="shared" si="6"/>
        <v>up</v>
      </c>
      <c r="R17" s="8">
        <f t="shared" si="9"/>
        <v>0</v>
      </c>
      <c r="T17" s="19"/>
      <c r="U17" s="19"/>
      <c r="V17" s="19"/>
      <c r="W17" s="19"/>
      <c r="X17" s="19"/>
      <c r="Y17" s="19"/>
      <c r="Z17" s="19"/>
    </row>
    <row r="18" spans="1:26">
      <c r="A18" s="11">
        <v>40679</v>
      </c>
      <c r="B18" t="s">
        <v>19</v>
      </c>
      <c r="C18" t="s">
        <v>28</v>
      </c>
      <c r="D18" s="1">
        <f t="shared" si="1"/>
        <v>5</v>
      </c>
      <c r="E18" s="1" t="str">
        <f t="shared" si="2"/>
        <v>16:17</v>
      </c>
      <c r="F18" s="12">
        <v>1612</v>
      </c>
      <c r="G18" s="13" t="s">
        <v>22</v>
      </c>
      <c r="H18" s="5" t="str">
        <f>'[1]Paste Data Here'!G18</f>
        <v>16:17_x000D_
Dropoff</v>
      </c>
      <c r="I18" s="21">
        <f t="shared" si="3"/>
        <v>0</v>
      </c>
      <c r="J18" s="14">
        <f t="shared" si="4"/>
        <v>0</v>
      </c>
      <c r="K18" s="22" t="str">
        <f t="shared" si="7"/>
        <v/>
      </c>
      <c r="L18" s="15">
        <f t="shared" si="8"/>
        <v>0.48333333333333162</v>
      </c>
      <c r="M18" s="16" t="str">
        <f t="shared" si="5"/>
        <v/>
      </c>
      <c r="N18" t="s">
        <v>29</v>
      </c>
      <c r="O18" s="8">
        <v>0</v>
      </c>
      <c r="P18" s="8">
        <v>0</v>
      </c>
      <c r="Q18" s="17" t="str">
        <f t="shared" si="6"/>
        <v>ff</v>
      </c>
      <c r="R18" s="8">
        <f t="shared" si="9"/>
        <v>0</v>
      </c>
    </row>
    <row r="19" spans="1:26">
      <c r="A19" s="11">
        <v>40679</v>
      </c>
      <c r="B19" t="s">
        <v>19</v>
      </c>
      <c r="C19" t="s">
        <v>28</v>
      </c>
      <c r="D19" s="1">
        <f t="shared" si="1"/>
        <v>5</v>
      </c>
      <c r="E19" s="1" t="str">
        <f t="shared" si="2"/>
        <v>16:36</v>
      </c>
      <c r="F19" s="12">
        <v>1630</v>
      </c>
      <c r="G19" s="13" t="s">
        <v>22</v>
      </c>
      <c r="H19" s="5" t="str">
        <f>'[1]Paste Data Here'!G19</f>
        <v>16:36_x000D_
Pullin</v>
      </c>
      <c r="I19" s="21">
        <f>IF(D19=D20,0,F19)</f>
        <v>1630</v>
      </c>
      <c r="J19" s="14">
        <f t="shared" si="4"/>
        <v>0</v>
      </c>
      <c r="K19" s="22" t="str">
        <f t="shared" si="7"/>
        <v/>
      </c>
      <c r="L19" s="15">
        <f>IF(D19=D18,(24*MOD(TEXT(F19,"00\:00")-TEXT(F18,"00\:00"),1)),0)</f>
        <v>0.3000000000000016</v>
      </c>
      <c r="M19" s="16" t="str">
        <f t="shared" si="5"/>
        <v/>
      </c>
      <c r="O19" s="8"/>
      <c r="P19" s="8"/>
      <c r="Q19" s="17" t="str">
        <f t="shared" si="6"/>
        <v>in</v>
      </c>
      <c r="R19" s="8">
        <f t="shared" si="9"/>
        <v>0</v>
      </c>
      <c r="T19" s="23"/>
    </row>
    <row r="20" spans="1:26">
      <c r="A20" s="11">
        <v>40679</v>
      </c>
      <c r="B20" t="s">
        <v>19</v>
      </c>
      <c r="C20" t="s">
        <v>30</v>
      </c>
      <c r="D20" s="1">
        <f t="shared" si="1"/>
        <v>7</v>
      </c>
      <c r="E20" s="1" t="str">
        <f t="shared" si="2"/>
        <v>06:00</v>
      </c>
      <c r="F20" s="12">
        <v>600</v>
      </c>
      <c r="G20" s="13" t="s">
        <v>22</v>
      </c>
      <c r="H20" s="5" t="str">
        <f>'[1]Paste Data Here'!G20</f>
        <v>06:00_x000D_
Pullout</v>
      </c>
      <c r="I20" s="21">
        <f t="shared" si="3"/>
        <v>0</v>
      </c>
      <c r="J20" s="14">
        <f>IF(D20=D19,0,F20)</f>
        <v>600</v>
      </c>
      <c r="K20" s="22" t="str">
        <f>IF(Q20="up",(24*MOD(TEXT(F20,"00\:00")-TEXT(F19,"00\:00"),1)),"")</f>
        <v/>
      </c>
      <c r="L20" s="15">
        <f>IF(D20=D19,(24*MOD(TEXT(F20,"00\:00")-TEXT(F19,"00\:00"),1)),0)</f>
        <v>0</v>
      </c>
      <c r="M20" s="16" t="str">
        <f t="shared" si="5"/>
        <v/>
      </c>
      <c r="O20" s="8"/>
      <c r="P20" s="8"/>
      <c r="Q20" s="17" t="str">
        <f t="shared" si="6"/>
        <v>ut</v>
      </c>
      <c r="R20" s="8">
        <f>IF(AND(Q20="ut",Q19="in"),1,0)</f>
        <v>1</v>
      </c>
    </row>
    <row r="21" spans="1:26">
      <c r="A21" s="11">
        <v>40679</v>
      </c>
      <c r="B21" t="s">
        <v>19</v>
      </c>
      <c r="C21" t="s">
        <v>30</v>
      </c>
      <c r="D21" s="1">
        <f t="shared" si="1"/>
        <v>7</v>
      </c>
      <c r="E21" s="1" t="str">
        <f t="shared" si="2"/>
        <v>06:26</v>
      </c>
      <c r="F21" s="12">
        <v>626</v>
      </c>
      <c r="G21" s="13" t="s">
        <v>22</v>
      </c>
      <c r="H21" s="5" t="str">
        <f>'[1]Paste Data Here'!G21</f>
        <v>06:26_x000D_
Pickup</v>
      </c>
      <c r="I21" s="21">
        <f t="shared" si="3"/>
        <v>0</v>
      </c>
      <c r="J21" s="14">
        <f t="shared" si="4"/>
        <v>0</v>
      </c>
      <c r="K21" s="22">
        <f t="shared" si="7"/>
        <v>0.43333333333333313</v>
      </c>
      <c r="L21" s="15">
        <f t="shared" si="8"/>
        <v>0.43333333333333313</v>
      </c>
      <c r="M21" s="16" t="str">
        <f>IF(AND(R21=1,L21&gt;1),L21,IF(L21&gt;1,L21-1,""))</f>
        <v/>
      </c>
      <c r="N21" t="s">
        <v>31</v>
      </c>
      <c r="O21" s="8" t="s">
        <v>24</v>
      </c>
      <c r="P21" s="8" t="s">
        <v>25</v>
      </c>
      <c r="Q21" s="17" t="str">
        <f t="shared" si="6"/>
        <v>up</v>
      </c>
      <c r="R21" s="8">
        <f t="shared" si="9"/>
        <v>0</v>
      </c>
      <c r="T21" t="s">
        <v>32</v>
      </c>
    </row>
    <row r="22" spans="1:26">
      <c r="A22" s="11">
        <v>40679</v>
      </c>
      <c r="B22" t="s">
        <v>19</v>
      </c>
      <c r="C22" t="s">
        <v>30</v>
      </c>
      <c r="D22" s="1">
        <f t="shared" si="1"/>
        <v>7</v>
      </c>
      <c r="E22" s="1" t="str">
        <f t="shared" si="2"/>
        <v>06:58</v>
      </c>
      <c r="F22" s="12">
        <v>658</v>
      </c>
      <c r="G22" s="13" t="s">
        <v>22</v>
      </c>
      <c r="H22" s="5" t="str">
        <f>'[1]Paste Data Here'!G22</f>
        <v>06:58_x000D_
Dropoff</v>
      </c>
      <c r="I22" s="21">
        <f t="shared" si="3"/>
        <v>0</v>
      </c>
      <c r="J22" s="14">
        <f t="shared" si="4"/>
        <v>0</v>
      </c>
      <c r="K22" s="22" t="str">
        <f t="shared" si="7"/>
        <v/>
      </c>
      <c r="L22" s="15">
        <f t="shared" si="8"/>
        <v>0.5333333333333341</v>
      </c>
      <c r="M22" s="16" t="str">
        <f t="shared" si="5"/>
        <v/>
      </c>
      <c r="N22" t="s">
        <v>31</v>
      </c>
      <c r="O22" s="8">
        <v>0</v>
      </c>
      <c r="P22" s="8">
        <v>0</v>
      </c>
      <c r="Q22" s="17" t="str">
        <f t="shared" si="6"/>
        <v>ff</v>
      </c>
      <c r="R22" s="8">
        <f t="shared" si="9"/>
        <v>0</v>
      </c>
    </row>
    <row r="23" spans="1:26">
      <c r="A23" s="11">
        <v>40679</v>
      </c>
      <c r="B23" t="s">
        <v>19</v>
      </c>
      <c r="C23" t="s">
        <v>30</v>
      </c>
      <c r="D23" s="1">
        <f t="shared" si="1"/>
        <v>7</v>
      </c>
      <c r="E23" s="1" t="str">
        <f t="shared" si="2"/>
        <v>07:10</v>
      </c>
      <c r="F23" s="12">
        <v>710</v>
      </c>
      <c r="G23" s="13" t="s">
        <v>22</v>
      </c>
      <c r="H23" s="5" t="str">
        <f>'[1]Paste Data Here'!G23</f>
        <v>07:10_x000D_
Pickup</v>
      </c>
      <c r="I23" s="21">
        <f t="shared" si="3"/>
        <v>0</v>
      </c>
      <c r="J23" s="14">
        <f t="shared" si="4"/>
        <v>0</v>
      </c>
      <c r="K23" s="22">
        <f t="shared" si="7"/>
        <v>0.19999999999999929</v>
      </c>
      <c r="L23" s="15">
        <f t="shared" si="8"/>
        <v>0.19999999999999929</v>
      </c>
      <c r="M23" s="16" t="str">
        <f t="shared" si="5"/>
        <v/>
      </c>
      <c r="N23" t="s">
        <v>33</v>
      </c>
      <c r="O23" s="8" t="s">
        <v>24</v>
      </c>
      <c r="P23" s="8" t="s">
        <v>25</v>
      </c>
      <c r="Q23" s="17" t="str">
        <f t="shared" si="6"/>
        <v>up</v>
      </c>
      <c r="R23" s="8">
        <f t="shared" si="9"/>
        <v>0</v>
      </c>
      <c r="T23" t="s">
        <v>34</v>
      </c>
    </row>
    <row r="24" spans="1:26">
      <c r="A24" s="11">
        <v>40679</v>
      </c>
      <c r="B24" t="s">
        <v>19</v>
      </c>
      <c r="C24" t="s">
        <v>30</v>
      </c>
      <c r="D24" s="1">
        <f t="shared" si="1"/>
        <v>7</v>
      </c>
      <c r="E24" s="1" t="str">
        <f t="shared" si="2"/>
        <v>07:40</v>
      </c>
      <c r="F24" s="12">
        <v>740</v>
      </c>
      <c r="G24" s="13" t="s">
        <v>22</v>
      </c>
      <c r="H24" s="5" t="str">
        <f>'[1]Paste Data Here'!G24</f>
        <v>07:40_x000D_
Dropoff</v>
      </c>
      <c r="I24" s="21">
        <f>IF(D24=D25,0,F24)</f>
        <v>0</v>
      </c>
      <c r="J24" s="14">
        <f t="shared" si="4"/>
        <v>0</v>
      </c>
      <c r="K24" s="22" t="str">
        <f t="shared" si="7"/>
        <v/>
      </c>
      <c r="L24" s="15">
        <f t="shared" si="8"/>
        <v>0.50000000000000089</v>
      </c>
      <c r="M24" s="16" t="str">
        <f t="shared" si="5"/>
        <v/>
      </c>
      <c r="N24" t="s">
        <v>33</v>
      </c>
      <c r="O24" s="8">
        <v>0</v>
      </c>
      <c r="P24" s="8">
        <v>0</v>
      </c>
      <c r="Q24" s="17" t="str">
        <f t="shared" si="6"/>
        <v>ff</v>
      </c>
      <c r="R24" s="8">
        <f t="shared" si="9"/>
        <v>0</v>
      </c>
      <c r="T24" t="s">
        <v>35</v>
      </c>
    </row>
    <row r="25" spans="1:26">
      <c r="A25" s="11">
        <v>40679</v>
      </c>
      <c r="B25" t="s">
        <v>19</v>
      </c>
      <c r="C25" t="s">
        <v>30</v>
      </c>
      <c r="D25" s="1">
        <f t="shared" si="1"/>
        <v>7</v>
      </c>
      <c r="E25" s="1" t="str">
        <f t="shared" si="2"/>
        <v>08:15</v>
      </c>
      <c r="F25" s="12">
        <v>815</v>
      </c>
      <c r="G25" s="13" t="s">
        <v>22</v>
      </c>
      <c r="H25" s="5" t="str">
        <f>'[1]Paste Data Here'!G25</f>
        <v>08:15_x000D_
Pickup</v>
      </c>
      <c r="I25" s="21">
        <f t="shared" si="3"/>
        <v>0</v>
      </c>
      <c r="J25" s="14">
        <f>IF(D25=D24,0,F25)</f>
        <v>0</v>
      </c>
      <c r="K25" s="22">
        <f>IF(Q25="up",(24*MOD(TEXT(F25,"00\:00")-TEXT(F24,"00\:00"),1)),"")</f>
        <v>0.58333333333333259</v>
      </c>
      <c r="L25" s="15">
        <f>IF(D25=D24,(24*MOD(TEXT(F25,"00\:00")-TEXT(F24,"00\:00"),1)),0)</f>
        <v>0.58333333333333259</v>
      </c>
      <c r="M25" s="16" t="str">
        <f t="shared" si="5"/>
        <v/>
      </c>
      <c r="N25" t="s">
        <v>36</v>
      </c>
      <c r="O25" s="8" t="s">
        <v>24</v>
      </c>
      <c r="P25" s="8" t="s">
        <v>25</v>
      </c>
      <c r="Q25" s="17" t="str">
        <f t="shared" si="6"/>
        <v>up</v>
      </c>
      <c r="R25" s="8">
        <f>IF(AND(Q25="ut",Q24="in"),1,0)</f>
        <v>0</v>
      </c>
    </row>
    <row r="26" spans="1:26">
      <c r="A26" s="11">
        <v>40679</v>
      </c>
      <c r="B26" t="s">
        <v>19</v>
      </c>
      <c r="C26" t="s">
        <v>30</v>
      </c>
      <c r="D26" s="1">
        <f t="shared" si="1"/>
        <v>7</v>
      </c>
      <c r="E26" s="1" t="str">
        <f t="shared" si="2"/>
        <v>08:44</v>
      </c>
      <c r="F26" s="12">
        <v>844</v>
      </c>
      <c r="G26" s="13" t="s">
        <v>22</v>
      </c>
      <c r="H26" s="5" t="str">
        <f>'[1]Paste Data Here'!G26</f>
        <v>08:44_x000D_
Dropoff</v>
      </c>
      <c r="I26" s="21">
        <f t="shared" si="3"/>
        <v>0</v>
      </c>
      <c r="J26" s="14">
        <f t="shared" si="4"/>
        <v>0</v>
      </c>
      <c r="K26" s="22" t="str">
        <f t="shared" si="7"/>
        <v/>
      </c>
      <c r="L26" s="15">
        <f t="shared" si="8"/>
        <v>0.48333333333333295</v>
      </c>
      <c r="M26" s="16" t="str">
        <f t="shared" si="5"/>
        <v/>
      </c>
      <c r="N26" t="s">
        <v>36</v>
      </c>
      <c r="O26" s="8">
        <v>0</v>
      </c>
      <c r="P26" s="8">
        <v>0</v>
      </c>
      <c r="Q26" s="17" t="str">
        <f t="shared" si="6"/>
        <v>ff</v>
      </c>
      <c r="R26" s="8">
        <f t="shared" si="9"/>
        <v>0</v>
      </c>
      <c r="T26" t="s">
        <v>37</v>
      </c>
    </row>
    <row r="27" spans="1:26">
      <c r="A27" s="11">
        <v>40679</v>
      </c>
      <c r="B27" t="s">
        <v>19</v>
      </c>
      <c r="C27" t="s">
        <v>30</v>
      </c>
      <c r="D27" s="1">
        <f t="shared" si="1"/>
        <v>7</v>
      </c>
      <c r="E27" s="1" t="str">
        <f t="shared" si="2"/>
        <v>09:30</v>
      </c>
      <c r="F27" s="12">
        <v>930</v>
      </c>
      <c r="G27" s="13" t="s">
        <v>22</v>
      </c>
      <c r="H27" s="5" t="str">
        <f>'[1]Paste Data Here'!G27</f>
        <v>09:30_x000D_
Pickup</v>
      </c>
      <c r="I27" s="21">
        <f t="shared" si="3"/>
        <v>0</v>
      </c>
      <c r="J27" s="14">
        <f t="shared" si="4"/>
        <v>0</v>
      </c>
      <c r="K27" s="22">
        <f t="shared" si="7"/>
        <v>0.76666666666666661</v>
      </c>
      <c r="L27" s="15">
        <f t="shared" si="8"/>
        <v>0.76666666666666661</v>
      </c>
      <c r="M27" s="16" t="str">
        <f t="shared" si="5"/>
        <v/>
      </c>
      <c r="N27" t="s">
        <v>38</v>
      </c>
      <c r="O27" s="8" t="s">
        <v>24</v>
      </c>
      <c r="P27" s="8" t="s">
        <v>25</v>
      </c>
      <c r="Q27" s="17" t="str">
        <f t="shared" si="6"/>
        <v>up</v>
      </c>
      <c r="R27" s="8">
        <f t="shared" si="9"/>
        <v>0</v>
      </c>
    </row>
    <row r="28" spans="1:26">
      <c r="A28" s="11">
        <v>40679</v>
      </c>
      <c r="B28" t="s">
        <v>19</v>
      </c>
      <c r="C28" t="s">
        <v>30</v>
      </c>
      <c r="D28" s="1">
        <f t="shared" si="1"/>
        <v>7</v>
      </c>
      <c r="E28" s="1" t="str">
        <f t="shared" si="2"/>
        <v>09:49</v>
      </c>
      <c r="F28" s="12">
        <v>949</v>
      </c>
      <c r="G28" s="13" t="s">
        <v>22</v>
      </c>
      <c r="H28" s="5" t="str">
        <f>'[1]Paste Data Here'!G28</f>
        <v>09:49_x000D_
Dropoff</v>
      </c>
      <c r="I28" s="21">
        <f t="shared" si="3"/>
        <v>0</v>
      </c>
      <c r="J28" s="14">
        <f t="shared" si="4"/>
        <v>0</v>
      </c>
      <c r="K28" s="22" t="str">
        <f t="shared" si="7"/>
        <v/>
      </c>
      <c r="L28" s="15">
        <f t="shared" si="8"/>
        <v>0.31666666666666687</v>
      </c>
      <c r="M28" s="16" t="str">
        <f t="shared" si="5"/>
        <v/>
      </c>
      <c r="N28" t="s">
        <v>38</v>
      </c>
      <c r="O28" s="8">
        <v>0</v>
      </c>
      <c r="P28" s="8">
        <v>0</v>
      </c>
      <c r="Q28" s="17" t="str">
        <f t="shared" si="6"/>
        <v>ff</v>
      </c>
      <c r="R28" s="8">
        <f t="shared" si="9"/>
        <v>0</v>
      </c>
      <c r="T28" t="s">
        <v>44</v>
      </c>
    </row>
    <row r="29" spans="1:26">
      <c r="A29" s="11">
        <v>40679</v>
      </c>
      <c r="B29" t="s">
        <v>19</v>
      </c>
      <c r="C29" t="s">
        <v>30</v>
      </c>
      <c r="D29" s="1">
        <f t="shared" si="1"/>
        <v>7</v>
      </c>
      <c r="E29" s="1" t="str">
        <f t="shared" si="2"/>
        <v>10:25</v>
      </c>
      <c r="F29" s="12">
        <v>1025</v>
      </c>
      <c r="G29" s="13" t="s">
        <v>22</v>
      </c>
      <c r="H29" s="5" t="str">
        <f>'[1]Paste Data Here'!G29</f>
        <v>10:25_x000D_
Pickup</v>
      </c>
      <c r="I29" s="21">
        <f t="shared" si="3"/>
        <v>0</v>
      </c>
      <c r="J29" s="14">
        <f t="shared" si="4"/>
        <v>0</v>
      </c>
      <c r="K29" s="22">
        <f t="shared" si="7"/>
        <v>0.5999999999999992</v>
      </c>
      <c r="L29" s="15">
        <f>IF(D29=D28,(24*MOD(TEXT(F29,"00\:00")-TEXT(F28,"00\:00"),1)),0)</f>
        <v>0.5999999999999992</v>
      </c>
      <c r="M29" s="16" t="str">
        <f t="shared" si="5"/>
        <v/>
      </c>
      <c r="N29" t="s">
        <v>39</v>
      </c>
      <c r="O29" s="8" t="s">
        <v>24</v>
      </c>
      <c r="P29" s="8" t="s">
        <v>25</v>
      </c>
      <c r="Q29" s="17" t="str">
        <f t="shared" si="6"/>
        <v>up</v>
      </c>
      <c r="R29" s="8">
        <f t="shared" si="9"/>
        <v>0</v>
      </c>
      <c r="T29" t="s">
        <v>45</v>
      </c>
    </row>
    <row r="30" spans="1:26">
      <c r="A30" s="11">
        <v>40679</v>
      </c>
      <c r="B30" t="s">
        <v>19</v>
      </c>
      <c r="C30" t="s">
        <v>30</v>
      </c>
      <c r="D30" s="1">
        <f t="shared" si="1"/>
        <v>7</v>
      </c>
      <c r="E30" s="1" t="str">
        <f t="shared" si="2"/>
        <v>10:57</v>
      </c>
      <c r="F30" s="12">
        <v>1057</v>
      </c>
      <c r="G30" s="13" t="s">
        <v>22</v>
      </c>
      <c r="H30" s="5" t="str">
        <f>'[1]Paste Data Here'!G30</f>
        <v>10:57_x000D_
Dropoff</v>
      </c>
      <c r="I30" s="21">
        <f t="shared" si="3"/>
        <v>0</v>
      </c>
      <c r="J30" s="14">
        <f t="shared" si="4"/>
        <v>0</v>
      </c>
      <c r="K30" s="22" t="str">
        <f t="shared" si="7"/>
        <v/>
      </c>
      <c r="L30" s="15">
        <f t="shared" si="8"/>
        <v>0.5333333333333341</v>
      </c>
      <c r="M30" s="16" t="str">
        <f t="shared" si="5"/>
        <v/>
      </c>
      <c r="N30" t="s">
        <v>39</v>
      </c>
      <c r="O30" s="8">
        <v>0</v>
      </c>
      <c r="P30" s="8">
        <v>0</v>
      </c>
      <c r="Q30" s="17" t="str">
        <f t="shared" si="6"/>
        <v>ff</v>
      </c>
      <c r="R30" s="8">
        <f t="shared" si="9"/>
        <v>0</v>
      </c>
      <c r="T30" t="s">
        <v>46</v>
      </c>
    </row>
    <row r="31" spans="1:26">
      <c r="A31" s="11">
        <v>40679</v>
      </c>
      <c r="B31" t="s">
        <v>19</v>
      </c>
      <c r="C31" t="s">
        <v>30</v>
      </c>
      <c r="D31" s="1">
        <f t="shared" si="1"/>
        <v>7</v>
      </c>
      <c r="E31" s="1" t="str">
        <f t="shared" si="2"/>
        <v>11:17</v>
      </c>
      <c r="F31" s="12">
        <v>1115</v>
      </c>
      <c r="G31" s="13" t="s">
        <v>22</v>
      </c>
      <c r="H31" s="5" t="str">
        <f>'[1]Paste Data Here'!G31</f>
        <v>11:17_x000D_
Pullin</v>
      </c>
      <c r="I31" s="21">
        <f t="shared" si="3"/>
        <v>0</v>
      </c>
      <c r="J31" s="14">
        <f t="shared" si="4"/>
        <v>0</v>
      </c>
      <c r="K31" s="22" t="str">
        <f t="shared" si="7"/>
        <v/>
      </c>
      <c r="L31" s="15">
        <f t="shared" si="8"/>
        <v>0.30000000000000027</v>
      </c>
      <c r="M31" s="16" t="str">
        <f t="shared" si="5"/>
        <v/>
      </c>
      <c r="O31" s="8"/>
      <c r="P31" s="8"/>
      <c r="Q31" s="17" t="str">
        <f t="shared" si="6"/>
        <v>in</v>
      </c>
      <c r="R31" s="8">
        <f t="shared" si="9"/>
        <v>0</v>
      </c>
    </row>
    <row r="32" spans="1:26" ht="18.75">
      <c r="A32" s="11">
        <v>40679</v>
      </c>
      <c r="B32" t="s">
        <v>19</v>
      </c>
      <c r="C32" t="s">
        <v>40</v>
      </c>
      <c r="D32" s="1">
        <f t="shared" si="1"/>
        <v>7</v>
      </c>
      <c r="E32" s="1" t="str">
        <f t="shared" si="2"/>
        <v>14:49</v>
      </c>
      <c r="F32" s="12">
        <v>1450</v>
      </c>
      <c r="G32" s="13" t="s">
        <v>22</v>
      </c>
      <c r="H32" s="5" t="str">
        <f>'[1]Paste Data Here'!G32</f>
        <v>14:49_x000D_
Pullout</v>
      </c>
      <c r="I32" s="21">
        <f t="shared" si="3"/>
        <v>0</v>
      </c>
      <c r="J32" s="14">
        <f t="shared" si="4"/>
        <v>0</v>
      </c>
      <c r="K32" s="22" t="str">
        <f t="shared" si="7"/>
        <v/>
      </c>
      <c r="L32" s="15">
        <f t="shared" si="8"/>
        <v>3.5833333333333339</v>
      </c>
      <c r="M32" s="16">
        <f t="shared" si="5"/>
        <v>3.5833333333333339</v>
      </c>
      <c r="O32" s="8"/>
      <c r="P32" s="8"/>
      <c r="Q32" s="17" t="str">
        <f t="shared" si="6"/>
        <v>ut</v>
      </c>
      <c r="R32" s="8">
        <f t="shared" si="9"/>
        <v>1</v>
      </c>
      <c r="T32" s="24" t="s">
        <v>47</v>
      </c>
    </row>
    <row r="33" spans="1:18">
      <c r="A33" s="11">
        <v>40679</v>
      </c>
      <c r="B33" t="s">
        <v>19</v>
      </c>
      <c r="C33" t="s">
        <v>40</v>
      </c>
      <c r="D33" s="1">
        <f t="shared" si="1"/>
        <v>7</v>
      </c>
      <c r="E33" s="1" t="str">
        <f t="shared" si="2"/>
        <v>15:15</v>
      </c>
      <c r="F33" s="12">
        <v>1521</v>
      </c>
      <c r="G33" s="13" t="s">
        <v>22</v>
      </c>
      <c r="H33" s="5" t="str">
        <f>'[1]Paste Data Here'!G33</f>
        <v>15:15_x000D_
Pickup</v>
      </c>
      <c r="I33" s="21">
        <f t="shared" si="3"/>
        <v>0</v>
      </c>
      <c r="J33" s="14">
        <f t="shared" si="4"/>
        <v>0</v>
      </c>
      <c r="K33" s="22">
        <f t="shared" si="7"/>
        <v>0.51666666666666483</v>
      </c>
      <c r="L33" s="15">
        <f t="shared" si="8"/>
        <v>0.51666666666666483</v>
      </c>
      <c r="M33" s="16" t="str">
        <f>IF(AND(R33=1,L33&gt;1),L33,IF(L33&gt;1,L33-1,""))</f>
        <v/>
      </c>
      <c r="N33" t="s">
        <v>41</v>
      </c>
      <c r="O33" s="8" t="s">
        <v>24</v>
      </c>
      <c r="P33" s="8" t="s">
        <v>25</v>
      </c>
      <c r="Q33" s="17" t="str">
        <f t="shared" si="6"/>
        <v>up</v>
      </c>
      <c r="R33" s="8">
        <f t="shared" si="9"/>
        <v>0</v>
      </c>
    </row>
    <row r="34" spans="1:18">
      <c r="A34" s="11">
        <v>40679</v>
      </c>
      <c r="B34" t="s">
        <v>19</v>
      </c>
      <c r="C34" t="s">
        <v>40</v>
      </c>
      <c r="D34" s="1">
        <f t="shared" si="1"/>
        <v>7</v>
      </c>
      <c r="E34" s="1" t="str">
        <f t="shared" si="2"/>
        <v>15:30</v>
      </c>
      <c r="F34" s="12">
        <v>1543</v>
      </c>
      <c r="G34" s="13" t="s">
        <v>22</v>
      </c>
      <c r="H34" s="5" t="str">
        <f>'[1]Paste Data Here'!G34</f>
        <v>15:30_x000D_
Dropoff</v>
      </c>
      <c r="I34" s="21">
        <f t="shared" si="3"/>
        <v>0</v>
      </c>
      <c r="J34" s="14">
        <f t="shared" si="4"/>
        <v>0</v>
      </c>
      <c r="K34" s="22" t="str">
        <f t="shared" si="7"/>
        <v/>
      </c>
      <c r="L34" s="15">
        <f t="shared" si="8"/>
        <v>0.36666666666666803</v>
      </c>
      <c r="M34" s="16" t="str">
        <f t="shared" si="5"/>
        <v/>
      </c>
      <c r="N34" t="s">
        <v>41</v>
      </c>
      <c r="O34" s="8">
        <v>0</v>
      </c>
      <c r="P34" s="8">
        <v>0</v>
      </c>
      <c r="Q34" s="17" t="str">
        <f t="shared" si="6"/>
        <v>ff</v>
      </c>
      <c r="R34" s="8">
        <f t="shared" si="9"/>
        <v>0</v>
      </c>
    </row>
    <row r="35" spans="1:18">
      <c r="A35" s="11">
        <v>40679</v>
      </c>
      <c r="B35" t="s">
        <v>19</v>
      </c>
      <c r="C35" t="s">
        <v>40</v>
      </c>
      <c r="D35" s="1">
        <f t="shared" si="1"/>
        <v>7</v>
      </c>
      <c r="E35" s="1" t="str">
        <f t="shared" si="2"/>
        <v>15:55</v>
      </c>
      <c r="F35" s="12">
        <v>1555</v>
      </c>
      <c r="G35" s="13" t="s">
        <v>22</v>
      </c>
      <c r="H35" s="5" t="str">
        <f>'[1]Paste Data Here'!G35</f>
        <v>15:55_x000D_
Pickup</v>
      </c>
      <c r="I35" s="21">
        <f t="shared" si="3"/>
        <v>0</v>
      </c>
      <c r="J35" s="14">
        <f t="shared" si="4"/>
        <v>0</v>
      </c>
      <c r="K35" s="22">
        <f t="shared" si="7"/>
        <v>0.19999999999999929</v>
      </c>
      <c r="L35" s="15">
        <f t="shared" si="8"/>
        <v>0.19999999999999929</v>
      </c>
      <c r="M35" s="16" t="str">
        <f t="shared" si="5"/>
        <v/>
      </c>
      <c r="N35" t="s">
        <v>42</v>
      </c>
      <c r="O35" s="8" t="s">
        <v>24</v>
      </c>
      <c r="P35" s="8" t="s">
        <v>25</v>
      </c>
      <c r="Q35" s="17" t="str">
        <f t="shared" si="6"/>
        <v>up</v>
      </c>
      <c r="R35" s="8">
        <f t="shared" si="9"/>
        <v>0</v>
      </c>
    </row>
    <row r="36" spans="1:18">
      <c r="A36" s="11">
        <v>40679</v>
      </c>
      <c r="B36" t="s">
        <v>19</v>
      </c>
      <c r="C36" t="s">
        <v>40</v>
      </c>
      <c r="D36" s="1">
        <f t="shared" si="1"/>
        <v>7</v>
      </c>
      <c r="E36" s="1" t="str">
        <f t="shared" si="2"/>
        <v>16:00</v>
      </c>
      <c r="F36" s="12">
        <v>1600</v>
      </c>
      <c r="G36" s="13" t="s">
        <v>22</v>
      </c>
      <c r="H36" s="5" t="str">
        <f>'[1]Paste Data Here'!G36</f>
        <v>16:00_x000D_
Pickup</v>
      </c>
      <c r="I36" s="21">
        <f t="shared" si="3"/>
        <v>0</v>
      </c>
      <c r="J36" s="14">
        <f t="shared" si="4"/>
        <v>0</v>
      </c>
      <c r="K36" s="22">
        <f t="shared" si="7"/>
        <v>8.3333333333333037E-2</v>
      </c>
      <c r="L36" s="15">
        <f t="shared" si="8"/>
        <v>8.3333333333333037E-2</v>
      </c>
      <c r="M36" s="16" t="str">
        <f t="shared" si="5"/>
        <v/>
      </c>
      <c r="N36" t="s">
        <v>43</v>
      </c>
      <c r="O36" s="8" t="s">
        <v>24</v>
      </c>
      <c r="P36" s="8" t="s">
        <v>25</v>
      </c>
      <c r="Q36" s="17" t="str">
        <f t="shared" si="6"/>
        <v>up</v>
      </c>
      <c r="R36" s="8">
        <f t="shared" si="9"/>
        <v>0</v>
      </c>
    </row>
    <row r="37" spans="1:18">
      <c r="A37" s="11">
        <v>40679</v>
      </c>
      <c r="B37" t="s">
        <v>19</v>
      </c>
      <c r="C37" t="s">
        <v>40</v>
      </c>
      <c r="D37" s="1">
        <f t="shared" si="1"/>
        <v>7</v>
      </c>
      <c r="E37" s="1" t="str">
        <f t="shared" si="2"/>
        <v>16:03</v>
      </c>
      <c r="F37" s="12">
        <v>1603</v>
      </c>
      <c r="G37" s="13" t="s">
        <v>22</v>
      </c>
      <c r="H37" s="5" t="str">
        <f>'[1]Paste Data Here'!G37</f>
        <v>16:03_x000D_
Pickup</v>
      </c>
      <c r="I37" s="21">
        <f t="shared" si="3"/>
        <v>0</v>
      </c>
      <c r="J37" s="14">
        <f t="shared" si="4"/>
        <v>0</v>
      </c>
      <c r="K37" s="22">
        <f t="shared" si="7"/>
        <v>5.0000000000002487E-2</v>
      </c>
      <c r="L37" s="15">
        <f t="shared" si="8"/>
        <v>5.0000000000002487E-2</v>
      </c>
      <c r="M37" s="16" t="str">
        <f t="shared" si="5"/>
        <v/>
      </c>
      <c r="N37" t="s">
        <v>39</v>
      </c>
      <c r="O37" s="8" t="s">
        <v>24</v>
      </c>
      <c r="P37" s="8" t="s">
        <v>25</v>
      </c>
      <c r="Q37" s="17" t="str">
        <f t="shared" si="6"/>
        <v>up</v>
      </c>
      <c r="R37" s="8">
        <f t="shared" si="9"/>
        <v>0</v>
      </c>
    </row>
    <row r="38" spans="1:18">
      <c r="A38" s="11">
        <v>40679</v>
      </c>
      <c r="B38" t="s">
        <v>19</v>
      </c>
      <c r="C38" t="s">
        <v>40</v>
      </c>
      <c r="D38" s="1">
        <f t="shared" si="1"/>
        <v>7</v>
      </c>
      <c r="E38" s="1" t="str">
        <f t="shared" si="2"/>
        <v>16:39</v>
      </c>
      <c r="F38" s="12">
        <v>1639</v>
      </c>
      <c r="G38" s="13" t="s">
        <v>22</v>
      </c>
      <c r="H38" s="5" t="str">
        <f>'[1]Paste Data Here'!G38</f>
        <v>16:39_x000D_
Dropoff</v>
      </c>
      <c r="I38" s="21">
        <f t="shared" si="3"/>
        <v>0</v>
      </c>
      <c r="J38" s="14">
        <f t="shared" si="4"/>
        <v>0</v>
      </c>
      <c r="K38" s="22" t="str">
        <f t="shared" si="7"/>
        <v/>
      </c>
      <c r="L38" s="15">
        <f t="shared" si="8"/>
        <v>0.59999999999999787</v>
      </c>
      <c r="M38" s="16" t="str">
        <f t="shared" si="5"/>
        <v/>
      </c>
      <c r="N38" t="s">
        <v>42</v>
      </c>
      <c r="O38" s="8">
        <v>0</v>
      </c>
      <c r="P38" s="8">
        <v>0</v>
      </c>
      <c r="Q38" s="17" t="str">
        <f t="shared" si="6"/>
        <v>ff</v>
      </c>
      <c r="R38" s="8">
        <f t="shared" si="9"/>
        <v>0</v>
      </c>
    </row>
    <row r="39" spans="1:18">
      <c r="A39" s="11">
        <v>40679</v>
      </c>
      <c r="B39" t="s">
        <v>19</v>
      </c>
      <c r="C39" t="s">
        <v>40</v>
      </c>
      <c r="D39" s="1">
        <f t="shared" si="1"/>
        <v>7</v>
      </c>
      <c r="E39" s="1" t="str">
        <f t="shared" si="2"/>
        <v>17:00</v>
      </c>
      <c r="F39" s="12">
        <v>1700</v>
      </c>
      <c r="G39" s="13" t="s">
        <v>22</v>
      </c>
      <c r="H39" s="5" t="str">
        <f>'[1]Paste Data Here'!G39</f>
        <v>17:00_x000D_
Pickup</v>
      </c>
      <c r="I39" s="21">
        <f t="shared" si="3"/>
        <v>0</v>
      </c>
      <c r="J39" s="14">
        <f t="shared" si="4"/>
        <v>0</v>
      </c>
      <c r="K39" s="22">
        <f t="shared" si="7"/>
        <v>0.35000000000000142</v>
      </c>
      <c r="L39" s="15">
        <f t="shared" si="8"/>
        <v>0.35000000000000142</v>
      </c>
      <c r="M39" s="16" t="str">
        <f t="shared" si="5"/>
        <v/>
      </c>
      <c r="N39" t="s">
        <v>31</v>
      </c>
      <c r="O39" s="8" t="s">
        <v>24</v>
      </c>
      <c r="P39" s="8" t="s">
        <v>25</v>
      </c>
      <c r="Q39" s="17" t="str">
        <f t="shared" si="6"/>
        <v>up</v>
      </c>
      <c r="R39" s="8">
        <f t="shared" si="9"/>
        <v>0</v>
      </c>
    </row>
    <row r="40" spans="1:18">
      <c r="A40" s="11">
        <v>40679</v>
      </c>
      <c r="B40" t="s">
        <v>19</v>
      </c>
      <c r="C40" t="s">
        <v>40</v>
      </c>
      <c r="D40" s="1">
        <f t="shared" si="1"/>
        <v>7</v>
      </c>
      <c r="E40" s="1" t="str">
        <f t="shared" si="2"/>
        <v>17:13</v>
      </c>
      <c r="F40" s="12">
        <v>1703</v>
      </c>
      <c r="G40" s="13" t="s">
        <v>22</v>
      </c>
      <c r="H40" s="5" t="str">
        <f>'[1]Paste Data Here'!G40</f>
        <v>17:13_x000D_
Dropoff</v>
      </c>
      <c r="I40" s="21">
        <f t="shared" si="3"/>
        <v>0</v>
      </c>
      <c r="J40" s="14">
        <f t="shared" si="4"/>
        <v>0</v>
      </c>
      <c r="K40" s="22" t="str">
        <f t="shared" si="7"/>
        <v/>
      </c>
      <c r="L40" s="15">
        <f>IF(D40=D39,(24*MOD(TEXT(F40,"00\:00")-TEXT(F39,"00\:00"),1)),0)</f>
        <v>4.9999999999999822E-2</v>
      </c>
      <c r="M40" s="16" t="str">
        <f t="shared" si="5"/>
        <v/>
      </c>
      <c r="N40" t="s">
        <v>43</v>
      </c>
      <c r="O40" s="8">
        <v>0</v>
      </c>
      <c r="P40" s="8">
        <v>0</v>
      </c>
      <c r="Q40" s="17" t="str">
        <f t="shared" si="6"/>
        <v>ff</v>
      </c>
      <c r="R40" s="8">
        <f t="shared" si="9"/>
        <v>0</v>
      </c>
    </row>
    <row r="41" spans="1:18">
      <c r="A41" s="11">
        <v>40679</v>
      </c>
      <c r="B41" t="s">
        <v>19</v>
      </c>
      <c r="C41" t="s">
        <v>40</v>
      </c>
      <c r="D41" s="1">
        <f t="shared" si="1"/>
        <v>7</v>
      </c>
      <c r="E41" s="1" t="str">
        <f t="shared" si="2"/>
        <v>17:19</v>
      </c>
      <c r="F41" s="12">
        <v>1710</v>
      </c>
      <c r="G41" s="13" t="s">
        <v>22</v>
      </c>
      <c r="H41" s="5" t="str">
        <f>'[1]Paste Data Here'!G41</f>
        <v>17:19_x000D_
Dropoff</v>
      </c>
      <c r="I41" s="21">
        <f t="shared" si="3"/>
        <v>0</v>
      </c>
      <c r="J41" s="14">
        <f t="shared" si="4"/>
        <v>0</v>
      </c>
      <c r="K41" s="22" t="str">
        <f t="shared" si="7"/>
        <v/>
      </c>
      <c r="L41" s="15">
        <f t="shared" si="8"/>
        <v>0.11666666666666625</v>
      </c>
      <c r="M41" s="16" t="str">
        <f t="shared" si="5"/>
        <v/>
      </c>
      <c r="N41" t="s">
        <v>39</v>
      </c>
      <c r="O41" s="8">
        <v>0</v>
      </c>
      <c r="P41" s="8">
        <v>0</v>
      </c>
      <c r="Q41" s="17" t="str">
        <f t="shared" si="6"/>
        <v>ff</v>
      </c>
      <c r="R41" s="8">
        <f t="shared" si="9"/>
        <v>0</v>
      </c>
    </row>
    <row r="42" spans="1:18">
      <c r="A42" s="11">
        <v>40679</v>
      </c>
      <c r="B42" t="s">
        <v>19</v>
      </c>
      <c r="C42" t="s">
        <v>40</v>
      </c>
      <c r="D42" s="1">
        <f t="shared" si="1"/>
        <v>7</v>
      </c>
      <c r="E42" s="1" t="str">
        <f t="shared" si="2"/>
        <v>17:44</v>
      </c>
      <c r="F42" s="12">
        <v>1710</v>
      </c>
      <c r="G42" s="13" t="s">
        <v>22</v>
      </c>
      <c r="H42" s="5" t="str">
        <f>'[1]Paste Data Here'!G42</f>
        <v>17:44_x000D_
Dropoff</v>
      </c>
      <c r="I42" s="21">
        <f t="shared" si="3"/>
        <v>0</v>
      </c>
      <c r="J42" s="14">
        <f t="shared" si="4"/>
        <v>0</v>
      </c>
      <c r="K42" s="22" t="str">
        <f t="shared" si="7"/>
        <v/>
      </c>
      <c r="L42" s="15">
        <f t="shared" si="8"/>
        <v>0</v>
      </c>
      <c r="M42" s="16" t="str">
        <f t="shared" si="5"/>
        <v/>
      </c>
      <c r="N42" t="s">
        <v>31</v>
      </c>
      <c r="O42" s="8">
        <v>0</v>
      </c>
      <c r="P42" s="8">
        <v>0</v>
      </c>
      <c r="Q42" s="17" t="str">
        <f t="shared" si="6"/>
        <v>ff</v>
      </c>
      <c r="R42" s="8">
        <f t="shared" si="9"/>
        <v>0</v>
      </c>
    </row>
    <row r="43" spans="1:18">
      <c r="A43" s="11">
        <v>40679</v>
      </c>
      <c r="B43" t="s">
        <v>19</v>
      </c>
      <c r="C43" t="s">
        <v>40</v>
      </c>
      <c r="D43" s="1">
        <f t="shared" si="1"/>
        <v>7</v>
      </c>
      <c r="E43" s="1" t="str">
        <f t="shared" si="2"/>
        <v>18:09</v>
      </c>
      <c r="F43" s="12">
        <v>1710</v>
      </c>
      <c r="G43" s="13" t="s">
        <v>22</v>
      </c>
      <c r="H43" s="5" t="str">
        <f>'[1]Paste Data Here'!G43</f>
        <v>18:09_x000D_
Pullin</v>
      </c>
      <c r="I43" s="21">
        <f t="shared" si="3"/>
        <v>1710</v>
      </c>
      <c r="J43" s="14">
        <f t="shared" si="4"/>
        <v>0</v>
      </c>
      <c r="K43" s="22" t="str">
        <f t="shared" si="7"/>
        <v/>
      </c>
      <c r="L43" s="15">
        <f>IF(D43=D42,(24*MOD(TEXT(F43,"00\:00")-TEXT(F42,"00\:00"),1)),0)</f>
        <v>0</v>
      </c>
      <c r="M43" s="16" t="str">
        <f t="shared" si="5"/>
        <v/>
      </c>
      <c r="O43" s="8"/>
      <c r="P43" s="8"/>
      <c r="Q43" s="17" t="str">
        <f t="shared" si="6"/>
        <v>in</v>
      </c>
      <c r="R43" s="8">
        <f t="shared" si="9"/>
        <v>0</v>
      </c>
    </row>
  </sheetData>
  <autoFilter ref="N1:N43"/>
  <conditionalFormatting sqref="M2:M43">
    <cfRule type="expression" dxfId="2" priority="3">
      <formula>R2&gt;0.9</formula>
    </cfRule>
  </conditionalFormatting>
  <conditionalFormatting sqref="H2:H43">
    <cfRule type="expression" dxfId="1" priority="1">
      <formula>RIGHT(H2,2)="ut"</formula>
    </cfRule>
    <cfRule type="expression" dxfId="0" priority="2">
      <formula>RIGHT(H2,2)="in"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Extraction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Smith</dc:creator>
  <cp:lastModifiedBy>John A. Smith</cp:lastModifiedBy>
  <dcterms:created xsi:type="dcterms:W3CDTF">2011-06-01T13:19:03Z</dcterms:created>
  <dcterms:modified xsi:type="dcterms:W3CDTF">2011-06-01T13:22:31Z</dcterms:modified>
</cp:coreProperties>
</file>