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1005" windowWidth="17400" windowHeight="10455"/>
  </bookViews>
  <sheets>
    <sheet name="Data Extraction" sheetId="1" r:id="rId1"/>
    <sheet name="Sheet1" sheetId="2" r:id="rId2"/>
    <sheet name="Sheet2" sheetId="3" r:id="rId3"/>
  </sheets>
  <externalReferences>
    <externalReference r:id="rId4"/>
  </externalReferences>
  <definedNames>
    <definedName name="_xlnm._FilterDatabase" localSheetId="0" hidden="1">'Data Extraction'!$C$2:$AJ$43</definedName>
  </definedNames>
  <calcPr calcId="124519"/>
</workbook>
</file>

<file path=xl/calcChain.xml><?xml version="1.0" encoding="utf-8"?>
<calcChain xmlns="http://schemas.openxmlformats.org/spreadsheetml/2006/main">
  <c r="AH4" i="1"/>
  <c r="AH5"/>
  <c r="AH6"/>
  <c r="AH7"/>
  <c r="AH8"/>
  <c r="AH9"/>
  <c r="AH10"/>
  <c r="AH11"/>
  <c r="AH12"/>
  <c r="AH13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6"/>
  <c r="AH37"/>
  <c r="AH38"/>
  <c r="AH39"/>
  <c r="AH40"/>
  <c r="AH41"/>
  <c r="AH3"/>
  <c r="AD5"/>
  <c r="AE5"/>
  <c r="AF5"/>
  <c r="AJ5"/>
  <c r="AD6"/>
  <c r="AE6"/>
  <c r="AF6"/>
  <c r="AJ6"/>
  <c r="AD7"/>
  <c r="AE7"/>
  <c r="AF7"/>
  <c r="AJ7"/>
  <c r="AD8"/>
  <c r="AE8"/>
  <c r="AF8"/>
  <c r="AJ8"/>
  <c r="AD9"/>
  <c r="AE9"/>
  <c r="AF9"/>
  <c r="AJ9"/>
  <c r="AD10"/>
  <c r="AE10"/>
  <c r="AF10"/>
  <c r="AJ10"/>
  <c r="AD11"/>
  <c r="AE11"/>
  <c r="AF11"/>
  <c r="AJ11"/>
  <c r="AD12"/>
  <c r="AE12"/>
  <c r="AF12"/>
  <c r="AJ12"/>
  <c r="AD13"/>
  <c r="AE13"/>
  <c r="AF13"/>
  <c r="AJ13"/>
  <c r="AD14"/>
  <c r="AE14"/>
  <c r="AF14"/>
  <c r="AJ14"/>
  <c r="AD15"/>
  <c r="AE15"/>
  <c r="AF15"/>
  <c r="AJ15"/>
  <c r="AD16"/>
  <c r="AE16"/>
  <c r="AF16"/>
  <c r="AJ16"/>
  <c r="AD17"/>
  <c r="AE17"/>
  <c r="AF17"/>
  <c r="AJ17"/>
  <c r="AD18"/>
  <c r="AE18"/>
  <c r="AF18"/>
  <c r="AJ18"/>
  <c r="AD19"/>
  <c r="AE19"/>
  <c r="AF19"/>
  <c r="AJ19"/>
  <c r="AD20"/>
  <c r="AE20"/>
  <c r="AF20"/>
  <c r="AJ20"/>
  <c r="AD21"/>
  <c r="AE21"/>
  <c r="AF21"/>
  <c r="AJ21"/>
  <c r="AD22"/>
  <c r="AE22"/>
  <c r="AF22"/>
  <c r="AJ22"/>
  <c r="AD23"/>
  <c r="AE23"/>
  <c r="AF23"/>
  <c r="AJ23"/>
  <c r="AD24"/>
  <c r="AE24"/>
  <c r="AF24"/>
  <c r="AJ24"/>
  <c r="AD25"/>
  <c r="AE25"/>
  <c r="AF25"/>
  <c r="AJ25"/>
  <c r="AD26"/>
  <c r="AE26"/>
  <c r="AF26"/>
  <c r="AJ26"/>
  <c r="AD27"/>
  <c r="AE27"/>
  <c r="AF27"/>
  <c r="AJ27"/>
  <c r="AD28"/>
  <c r="AE28"/>
  <c r="AF28"/>
  <c r="AJ28"/>
  <c r="AD29"/>
  <c r="AE29"/>
  <c r="AF29"/>
  <c r="AJ29"/>
  <c r="AD30"/>
  <c r="AE30"/>
  <c r="AF30"/>
  <c r="AJ30"/>
  <c r="AD31"/>
  <c r="AE31"/>
  <c r="AF31"/>
  <c r="AJ31"/>
  <c r="AD32"/>
  <c r="AE32"/>
  <c r="AF32"/>
  <c r="AJ32"/>
  <c r="AD33"/>
  <c r="AE33"/>
  <c r="AF33"/>
  <c r="AJ33"/>
  <c r="AD34"/>
  <c r="AC34" s="1"/>
  <c r="AG34" s="1"/>
  <c r="AE34"/>
  <c r="AF34"/>
  <c r="AJ34"/>
  <c r="AD35"/>
  <c r="AE35"/>
  <c r="AF35"/>
  <c r="AJ35"/>
  <c r="AD36"/>
  <c r="AC36" s="1"/>
  <c r="AG36" s="1"/>
  <c r="AE36"/>
  <c r="AF36"/>
  <c r="AJ36"/>
  <c r="AD37"/>
  <c r="AE37"/>
  <c r="AF37"/>
  <c r="AJ37"/>
  <c r="AD38"/>
  <c r="AC38" s="1"/>
  <c r="AG38" s="1"/>
  <c r="AE38"/>
  <c r="AF38"/>
  <c r="AJ38"/>
  <c r="AD39"/>
  <c r="AE39"/>
  <c r="AF39"/>
  <c r="AJ39"/>
  <c r="AD40"/>
  <c r="AC40" s="1"/>
  <c r="AG40" s="1"/>
  <c r="AE40"/>
  <c r="AF40"/>
  <c r="AJ40"/>
  <c r="AD41"/>
  <c r="AE41"/>
  <c r="AF41"/>
  <c r="AJ41"/>
  <c r="AJ4"/>
  <c r="AF4"/>
  <c r="AE4"/>
  <c r="AD4"/>
  <c r="AC5"/>
  <c r="AG5" s="1"/>
  <c r="AC6"/>
  <c r="AG6" s="1"/>
  <c r="AC7"/>
  <c r="AG7" s="1"/>
  <c r="AC8"/>
  <c r="AG8" s="1"/>
  <c r="AC9"/>
  <c r="AG9" s="1"/>
  <c r="AC10"/>
  <c r="AG10" s="1"/>
  <c r="AC11"/>
  <c r="AG11" s="1"/>
  <c r="AC12"/>
  <c r="AG12" s="1"/>
  <c r="AC13"/>
  <c r="AG13" s="1"/>
  <c r="AC14"/>
  <c r="AG14" s="1"/>
  <c r="AC15"/>
  <c r="AG15" s="1"/>
  <c r="AC16"/>
  <c r="AG16" s="1"/>
  <c r="AC17"/>
  <c r="AG17" s="1"/>
  <c r="AC18"/>
  <c r="AG18" s="1"/>
  <c r="AC19"/>
  <c r="AG19" s="1"/>
  <c r="AC20"/>
  <c r="AG20" s="1"/>
  <c r="AC21"/>
  <c r="AG21" s="1"/>
  <c r="AC22"/>
  <c r="AG22" s="1"/>
  <c r="AC23"/>
  <c r="AG23" s="1"/>
  <c r="AC24"/>
  <c r="AG24" s="1"/>
  <c r="AC25"/>
  <c r="AG25" s="1"/>
  <c r="AC26"/>
  <c r="AG26" s="1"/>
  <c r="AC27"/>
  <c r="AG27" s="1"/>
  <c r="AC28"/>
  <c r="AG28" s="1"/>
  <c r="AC29"/>
  <c r="AG29" s="1"/>
  <c r="AC30"/>
  <c r="AG30" s="1"/>
  <c r="AC31"/>
  <c r="AG31" s="1"/>
  <c r="AC32"/>
  <c r="AG32" s="1"/>
  <c r="AC33"/>
  <c r="AG33" s="1"/>
  <c r="AC35"/>
  <c r="AG35" s="1"/>
  <c r="AC37"/>
  <c r="AG37" s="1"/>
  <c r="AC39"/>
  <c r="AG39" s="1"/>
  <c r="AC41"/>
  <c r="AG41" s="1"/>
  <c r="AC3"/>
  <c r="AG3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2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2"/>
  <c r="H4" i="3"/>
  <c r="H5"/>
  <c r="D5" s="1"/>
  <c r="H6"/>
  <c r="H7"/>
  <c r="D7" s="1"/>
  <c r="H8"/>
  <c r="H9"/>
  <c r="D9" s="1"/>
  <c r="H10"/>
  <c r="H11"/>
  <c r="D11" s="1"/>
  <c r="H12"/>
  <c r="E12" s="1"/>
  <c r="H13"/>
  <c r="D13" s="1"/>
  <c r="H14"/>
  <c r="E14" s="1"/>
  <c r="H15"/>
  <c r="D15" s="1"/>
  <c r="H16"/>
  <c r="E16" s="1"/>
  <c r="H17"/>
  <c r="D17" s="1"/>
  <c r="H18"/>
  <c r="E18" s="1"/>
  <c r="H3"/>
  <c r="D3" s="1"/>
  <c r="J43" i="1"/>
  <c r="S43" s="1"/>
  <c r="F43"/>
  <c r="J42"/>
  <c r="S42" s="1"/>
  <c r="F42"/>
  <c r="J41"/>
  <c r="G41" s="1"/>
  <c r="F41"/>
  <c r="J40"/>
  <c r="S40" s="1"/>
  <c r="F40"/>
  <c r="J39"/>
  <c r="G39" s="1"/>
  <c r="F39"/>
  <c r="J38"/>
  <c r="S38" s="1"/>
  <c r="F38"/>
  <c r="J37"/>
  <c r="G37" s="1"/>
  <c r="F37"/>
  <c r="J36"/>
  <c r="S36" s="1"/>
  <c r="F36"/>
  <c r="J35"/>
  <c r="G35" s="1"/>
  <c r="F35"/>
  <c r="J34"/>
  <c r="S34" s="1"/>
  <c r="F34"/>
  <c r="S33"/>
  <c r="J33"/>
  <c r="G33" s="1"/>
  <c r="F33"/>
  <c r="J32"/>
  <c r="S32" s="1"/>
  <c r="F32"/>
  <c r="J31"/>
  <c r="G31" s="1"/>
  <c r="F31"/>
  <c r="J30"/>
  <c r="S30" s="1"/>
  <c r="F30"/>
  <c r="J29"/>
  <c r="G29" s="1"/>
  <c r="F29"/>
  <c r="J28"/>
  <c r="S28" s="1"/>
  <c r="F28"/>
  <c r="J27"/>
  <c r="G27" s="1"/>
  <c r="F27"/>
  <c r="J26"/>
  <c r="S26" s="1"/>
  <c r="F26"/>
  <c r="J25"/>
  <c r="G25" s="1"/>
  <c r="F25"/>
  <c r="J24"/>
  <c r="S24" s="1"/>
  <c r="F24"/>
  <c r="J23"/>
  <c r="G23" s="1"/>
  <c r="F23"/>
  <c r="J22"/>
  <c r="S22" s="1"/>
  <c r="F22"/>
  <c r="J21"/>
  <c r="G21" s="1"/>
  <c r="F21"/>
  <c r="J20"/>
  <c r="S20" s="1"/>
  <c r="F20"/>
  <c r="J19"/>
  <c r="G19" s="1"/>
  <c r="F19"/>
  <c r="J18"/>
  <c r="S18" s="1"/>
  <c r="F18"/>
  <c r="J17"/>
  <c r="G17" s="1"/>
  <c r="F17"/>
  <c r="J16"/>
  <c r="S16" s="1"/>
  <c r="F16"/>
  <c r="J15"/>
  <c r="G15" s="1"/>
  <c r="F15"/>
  <c r="J14"/>
  <c r="S14" s="1"/>
  <c r="F14"/>
  <c r="J13"/>
  <c r="G13" s="1"/>
  <c r="F13"/>
  <c r="J12"/>
  <c r="S12" s="1"/>
  <c r="F12"/>
  <c r="J11"/>
  <c r="G11" s="1"/>
  <c r="F11"/>
  <c r="J10"/>
  <c r="S10" s="1"/>
  <c r="F10"/>
  <c r="J9"/>
  <c r="G9" s="1"/>
  <c r="F9"/>
  <c r="AA8"/>
  <c r="Y8"/>
  <c r="X8"/>
  <c r="W8"/>
  <c r="V8"/>
  <c r="U8"/>
  <c r="J8"/>
  <c r="S8" s="1"/>
  <c r="F8"/>
  <c r="AA7"/>
  <c r="Y7"/>
  <c r="X7"/>
  <c r="W7"/>
  <c r="V7"/>
  <c r="U7"/>
  <c r="J7"/>
  <c r="S7" s="1"/>
  <c r="F7"/>
  <c r="AA6"/>
  <c r="Y6"/>
  <c r="X6"/>
  <c r="W6"/>
  <c r="V6"/>
  <c r="U6"/>
  <c r="J6"/>
  <c r="S6" s="1"/>
  <c r="M6" s="1"/>
  <c r="F6"/>
  <c r="AA5"/>
  <c r="Y5"/>
  <c r="X5"/>
  <c r="W5"/>
  <c r="V5"/>
  <c r="U5"/>
  <c r="J5"/>
  <c r="S5" s="1"/>
  <c r="F5"/>
  <c r="AA4"/>
  <c r="Y4"/>
  <c r="X4"/>
  <c r="Z4" s="1"/>
  <c r="W4"/>
  <c r="V4"/>
  <c r="U4"/>
  <c r="J4"/>
  <c r="S4" s="1"/>
  <c r="F4"/>
  <c r="K4" s="1"/>
  <c r="AA3"/>
  <c r="Y3"/>
  <c r="X3"/>
  <c r="W3"/>
  <c r="V3"/>
  <c r="U3"/>
  <c r="J3"/>
  <c r="G3" s="1"/>
  <c r="F3"/>
  <c r="AA2"/>
  <c r="Y2"/>
  <c r="X2"/>
  <c r="W2"/>
  <c r="V2"/>
  <c r="U2"/>
  <c r="J2"/>
  <c r="S2" s="1"/>
  <c r="T2" s="1"/>
  <c r="O2" s="1"/>
  <c r="F2"/>
  <c r="L2" s="1"/>
  <c r="J1"/>
  <c r="AC4" l="1"/>
  <c r="AG4" s="1"/>
  <c r="Z6"/>
  <c r="S17"/>
  <c r="S41"/>
  <c r="E10" i="3"/>
  <c r="E8"/>
  <c r="E6"/>
  <c r="E4"/>
  <c r="L3" i="1"/>
  <c r="G8"/>
  <c r="S9"/>
  <c r="S25"/>
  <c r="G2"/>
  <c r="S3"/>
  <c r="G4"/>
  <c r="G6"/>
  <c r="S13"/>
  <c r="S21"/>
  <c r="S29"/>
  <c r="S37"/>
  <c r="D18" i="3"/>
  <c r="D16"/>
  <c r="D14"/>
  <c r="D12"/>
  <c r="D10"/>
  <c r="D8"/>
  <c r="D6"/>
  <c r="D4"/>
  <c r="E17"/>
  <c r="E15"/>
  <c r="E13"/>
  <c r="E11"/>
  <c r="E9"/>
  <c r="E7"/>
  <c r="E5"/>
  <c r="E3"/>
  <c r="S11" i="1"/>
  <c r="T11" s="1"/>
  <c r="S15"/>
  <c r="S19"/>
  <c r="L22"/>
  <c r="S23"/>
  <c r="T23" s="1"/>
  <c r="L26"/>
  <c r="S27"/>
  <c r="L30"/>
  <c r="S31"/>
  <c r="T31" s="1"/>
  <c r="L34"/>
  <c r="S35"/>
  <c r="L38"/>
  <c r="S39"/>
  <c r="T39" s="1"/>
  <c r="K2"/>
  <c r="Z2"/>
  <c r="N5"/>
  <c r="Z5"/>
  <c r="N9"/>
  <c r="T9"/>
  <c r="O9" s="1"/>
  <c r="L12"/>
  <c r="L16"/>
  <c r="T17"/>
  <c r="L42"/>
  <c r="N6"/>
  <c r="Z3"/>
  <c r="L4"/>
  <c r="K6"/>
  <c r="L7"/>
  <c r="Z7"/>
  <c r="L8"/>
  <c r="Z8"/>
  <c r="L10"/>
  <c r="N11"/>
  <c r="L14"/>
  <c r="N15"/>
  <c r="L18"/>
  <c r="N19"/>
  <c r="L19"/>
  <c r="L20"/>
  <c r="N21"/>
  <c r="L24"/>
  <c r="N25"/>
  <c r="T25"/>
  <c r="L28"/>
  <c r="N29"/>
  <c r="L32"/>
  <c r="N33"/>
  <c r="T33"/>
  <c r="L36"/>
  <c r="N37"/>
  <c r="L40"/>
  <c r="N41"/>
  <c r="T41"/>
  <c r="N13"/>
  <c r="N17"/>
  <c r="O17" s="1"/>
  <c r="N23"/>
  <c r="N27"/>
  <c r="N31"/>
  <c r="O31" s="1"/>
  <c r="N35"/>
  <c r="N39"/>
  <c r="O39" s="1"/>
  <c r="N43"/>
  <c r="T20"/>
  <c r="M20"/>
  <c r="T28"/>
  <c r="M28"/>
  <c r="T6"/>
  <c r="O6" s="1"/>
  <c r="T5"/>
  <c r="O5" s="1"/>
  <c r="M5"/>
  <c r="T16"/>
  <c r="M16"/>
  <c r="T22"/>
  <c r="M22"/>
  <c r="T30"/>
  <c r="M30"/>
  <c r="T38"/>
  <c r="M38"/>
  <c r="T43"/>
  <c r="O43" s="1"/>
  <c r="M43"/>
  <c r="O25"/>
  <c r="T14"/>
  <c r="M14"/>
  <c r="T36"/>
  <c r="M36"/>
  <c r="T8"/>
  <c r="M8"/>
  <c r="T12"/>
  <c r="M12"/>
  <c r="T26"/>
  <c r="M26"/>
  <c r="T34"/>
  <c r="M34"/>
  <c r="T42"/>
  <c r="M42"/>
  <c r="T15"/>
  <c r="T21"/>
  <c r="O21" s="1"/>
  <c r="T29"/>
  <c r="T37"/>
  <c r="O37" s="1"/>
  <c r="T4"/>
  <c r="M4"/>
  <c r="T7"/>
  <c r="M7"/>
  <c r="T10"/>
  <c r="M10"/>
  <c r="T18"/>
  <c r="M18"/>
  <c r="T24"/>
  <c r="M24"/>
  <c r="T32"/>
  <c r="M32"/>
  <c r="T40"/>
  <c r="M40"/>
  <c r="T3"/>
  <c r="T13"/>
  <c r="O13" s="1"/>
  <c r="T19"/>
  <c r="T27"/>
  <c r="T35"/>
  <c r="K3"/>
  <c r="N4"/>
  <c r="G5"/>
  <c r="L6"/>
  <c r="K7"/>
  <c r="N8"/>
  <c r="M9"/>
  <c r="K10"/>
  <c r="M11"/>
  <c r="K12"/>
  <c r="M13"/>
  <c r="K14"/>
  <c r="M15"/>
  <c r="K16"/>
  <c r="M17"/>
  <c r="K18"/>
  <c r="M19"/>
  <c r="K20"/>
  <c r="M21"/>
  <c r="K22"/>
  <c r="M23"/>
  <c r="K24"/>
  <c r="M25"/>
  <c r="K26"/>
  <c r="M27"/>
  <c r="K28"/>
  <c r="M29"/>
  <c r="K30"/>
  <c r="M31"/>
  <c r="K32"/>
  <c r="M33"/>
  <c r="K34"/>
  <c r="M35"/>
  <c r="K36"/>
  <c r="M37"/>
  <c r="K38"/>
  <c r="M39"/>
  <c r="K40"/>
  <c r="M41"/>
  <c r="K42"/>
  <c r="G43"/>
  <c r="N3"/>
  <c r="L5"/>
  <c r="N7"/>
  <c r="N10"/>
  <c r="L11"/>
  <c r="N12"/>
  <c r="N14"/>
  <c r="L15"/>
  <c r="N16"/>
  <c r="L17"/>
  <c r="N18"/>
  <c r="N20"/>
  <c r="L21"/>
  <c r="N22"/>
  <c r="L23"/>
  <c r="N24"/>
  <c r="L25"/>
  <c r="N26"/>
  <c r="L27"/>
  <c r="N28"/>
  <c r="L29"/>
  <c r="N30"/>
  <c r="L31"/>
  <c r="N32"/>
  <c r="L33"/>
  <c r="N34"/>
  <c r="L35"/>
  <c r="N36"/>
  <c r="L37"/>
  <c r="N38"/>
  <c r="L39"/>
  <c r="N40"/>
  <c r="L41"/>
  <c r="N42"/>
  <c r="L43"/>
  <c r="L9"/>
  <c r="L13"/>
  <c r="M3"/>
  <c r="K5"/>
  <c r="G7"/>
  <c r="K9"/>
  <c r="G10"/>
  <c r="K11"/>
  <c r="G12"/>
  <c r="K13"/>
  <c r="G14"/>
  <c r="K15"/>
  <c r="G16"/>
  <c r="K17"/>
  <c r="G18"/>
  <c r="K19"/>
  <c r="G20"/>
  <c r="K21"/>
  <c r="G22"/>
  <c r="K23"/>
  <c r="G24"/>
  <c r="K25"/>
  <c r="G26"/>
  <c r="K27"/>
  <c r="G28"/>
  <c r="K29"/>
  <c r="G30"/>
  <c r="K31"/>
  <c r="G32"/>
  <c r="K33"/>
  <c r="G34"/>
  <c r="K35"/>
  <c r="G36"/>
  <c r="K37"/>
  <c r="G38"/>
  <c r="K39"/>
  <c r="G40"/>
  <c r="K41"/>
  <c r="G42"/>
  <c r="K43"/>
  <c r="K8"/>
  <c r="O35" l="1"/>
  <c r="O19"/>
  <c r="O29"/>
  <c r="O15"/>
  <c r="O41"/>
  <c r="O33"/>
  <c r="O11"/>
  <c r="O23"/>
  <c r="O27"/>
  <c r="O3"/>
  <c r="O32"/>
  <c r="O42"/>
  <c r="O26"/>
  <c r="O8"/>
  <c r="O38"/>
  <c r="O22"/>
  <c r="O20"/>
  <c r="O18"/>
  <c r="O7"/>
  <c r="O14"/>
  <c r="O28"/>
  <c r="O40"/>
  <c r="O24"/>
  <c r="O10"/>
  <c r="O4"/>
  <c r="O34"/>
  <c r="O12"/>
  <c r="O36"/>
  <c r="O30"/>
  <c r="O16"/>
</calcChain>
</file>

<file path=xl/sharedStrings.xml><?xml version="1.0" encoding="utf-8"?>
<sst xmlns="http://schemas.openxmlformats.org/spreadsheetml/2006/main" count="353" uniqueCount="53">
  <si>
    <t>Date</t>
  </si>
  <si>
    <t>Account</t>
  </si>
  <si>
    <t>Driver ID</t>
  </si>
  <si>
    <t>DRIVER</t>
  </si>
  <si>
    <t>Helper1</t>
  </si>
  <si>
    <t>Time</t>
  </si>
  <si>
    <t>Performed</t>
  </si>
  <si>
    <t>Last Time Entry</t>
  </si>
  <si>
    <t>First Time Entry</t>
  </si>
  <si>
    <t>Dropoff To Pickup</t>
  </si>
  <si>
    <t>Dropoff to Next Pickup</t>
  </si>
  <si>
    <t>Need To Adjust BY:</t>
  </si>
  <si>
    <t>Client</t>
  </si>
  <si>
    <t>Data12</t>
  </si>
  <si>
    <t>Data13</t>
  </si>
  <si>
    <t>Split Code</t>
  </si>
  <si>
    <t>PickUp</t>
  </si>
  <si>
    <t>Dropoff</t>
  </si>
  <si>
    <t>Hours</t>
  </si>
  <si>
    <t>Waiver</t>
  </si>
  <si>
    <t>005 A W</t>
  </si>
  <si>
    <t xml:space="preserve"> p</t>
  </si>
  <si>
    <t>p</t>
  </si>
  <si>
    <t>Client1</t>
  </si>
  <si>
    <t>CLI1</t>
  </si>
  <si>
    <t>AM1</t>
  </si>
  <si>
    <t>Client2</t>
  </si>
  <si>
    <t>Client3</t>
  </si>
  <si>
    <t>005 P W</t>
  </si>
  <si>
    <t>Client4</t>
  </si>
  <si>
    <t>007 A W</t>
  </si>
  <si>
    <t>Client5</t>
  </si>
  <si>
    <t>Not so easy when the order isn't Pickup, Dropoff, Pickup, Dropoff</t>
  </si>
  <si>
    <t>Client6</t>
  </si>
  <si>
    <t>Please, I need to extract the data in the YELLOW table above from the data in</t>
  </si>
  <si>
    <t>columns A through R.  There are always about 13,000 lines of data.</t>
  </si>
  <si>
    <t>Client7</t>
  </si>
  <si>
    <t>I am hoping it can be done by formula.</t>
  </si>
  <si>
    <t>Client8</t>
  </si>
  <si>
    <t>Client9</t>
  </si>
  <si>
    <t>007 P W</t>
  </si>
  <si>
    <t>Client10</t>
  </si>
  <si>
    <t>Client11</t>
  </si>
  <si>
    <t>Client12</t>
  </si>
  <si>
    <t>NOTE:</t>
  </si>
  <si>
    <t>There are 30 different account types</t>
  </si>
  <si>
    <t>There are many driver numbers</t>
  </si>
  <si>
    <t>Thank you for your considerate help!</t>
  </si>
  <si>
    <t>step 1</t>
  </si>
  <si>
    <t>select the data and apply filter in  col O WITH CRITERIA CLI1 AND COPY BELOW FIELDS</t>
  </si>
  <si>
    <t>TEMP COLA</t>
  </si>
  <si>
    <t>temp</t>
  </si>
  <si>
    <t>FILL FIRST ONE MANUALLY</t>
  </si>
</sst>
</file>

<file path=xl/styles.xml><?xml version="1.0" encoding="utf-8"?>
<styleSheet xmlns="http://schemas.openxmlformats.org/spreadsheetml/2006/main">
  <numFmts count="2">
    <numFmt numFmtId="164" formatCode="m/d/yy;@"/>
    <numFmt numFmtId="165" formatCode="0_);[Red]\(0\)"/>
  </numFmts>
  <fonts count="3">
    <font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4"/>
      <color rgb="FF00B0F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0" borderId="0" xfId="0" applyFill="1"/>
    <xf numFmtId="0" fontId="0" fillId="2" borderId="1" xfId="0" applyFill="1" applyBorder="1" applyAlignment="1">
      <alignment horizontal="center" vertical="top" wrapText="1"/>
    </xf>
    <xf numFmtId="40" fontId="0" fillId="2" borderId="1" xfId="0" applyNumberFormat="1" applyFill="1" applyBorder="1" applyAlignment="1">
      <alignment horizontal="center" vertical="top" wrapText="1"/>
    </xf>
    <xf numFmtId="0" fontId="0" fillId="4" borderId="0" xfId="0" applyFill="1"/>
    <xf numFmtId="0" fontId="0" fillId="4" borderId="0" xfId="0" applyFill="1" applyAlignment="1">
      <alignment wrapText="1"/>
    </xf>
    <xf numFmtId="0" fontId="0" fillId="5" borderId="1" xfId="0" applyFill="1" applyBorder="1" applyAlignment="1">
      <alignment horizontal="center" vertical="center"/>
    </xf>
    <xf numFmtId="164" fontId="0" fillId="0" borderId="0" xfId="0" applyNumberFormat="1"/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40" fontId="0" fillId="2" borderId="1" xfId="0" quotePrefix="1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0" fillId="6" borderId="1" xfId="0" applyNumberFormat="1" applyFill="1" applyBorder="1"/>
    <xf numFmtId="0" fontId="0" fillId="6" borderId="1" xfId="0" applyFill="1" applyBorder="1"/>
    <xf numFmtId="2" fontId="0" fillId="6" borderId="1" xfId="0" applyNumberFormat="1" applyFill="1" applyBorder="1" applyAlignment="1">
      <alignment horizontal="center"/>
    </xf>
    <xf numFmtId="165" fontId="0" fillId="2" borderId="1" xfId="0" quotePrefix="1" applyNumberFormat="1" applyFill="1" applyBorder="1" applyAlignment="1">
      <alignment horizontal="center"/>
    </xf>
    <xf numFmtId="2" fontId="0" fillId="2" borderId="1" xfId="0" quotePrefix="1" applyNumberFormat="1" applyFill="1" applyBorder="1" applyAlignment="1">
      <alignment horizontal="center"/>
    </xf>
    <xf numFmtId="0" fontId="0" fillId="0" borderId="0" xfId="0" quotePrefix="1"/>
    <xf numFmtId="0" fontId="2" fillId="0" borderId="0" xfId="0" applyFont="1"/>
    <xf numFmtId="0" fontId="0" fillId="8" borderId="6" xfId="0" applyFill="1" applyBorder="1" applyAlignment="1">
      <alignment horizontal="center" vertical="center"/>
    </xf>
    <xf numFmtId="0" fontId="0" fillId="8" borderId="0" xfId="0" applyFill="1"/>
    <xf numFmtId="0" fontId="0" fillId="7" borderId="0" xfId="0" applyFill="1"/>
    <xf numFmtId="0" fontId="0" fillId="5" borderId="0" xfId="0" applyFill="1" applyBorder="1" applyAlignment="1">
      <alignment horizontal="center" vertical="center"/>
    </xf>
    <xf numFmtId="0" fontId="0" fillId="6" borderId="0" xfId="0" applyFill="1" applyBorder="1"/>
  </cellXfs>
  <cellStyles count="1">
    <cellStyle name="Normal" xfId="0" builtinId="0"/>
  </cellStyles>
  <dxfs count="3"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571500</xdr:colOff>
      <xdr:row>12</xdr:row>
      <xdr:rowOff>0</xdr:rowOff>
    </xdr:from>
    <xdr:to>
      <xdr:col>17</xdr:col>
      <xdr:colOff>152400</xdr:colOff>
      <xdr:row>18</xdr:row>
      <xdr:rowOff>57150</xdr:rowOff>
    </xdr:to>
    <xdr:sp macro="" textlink="">
      <xdr:nvSpPr>
        <xdr:cNvPr id="2" name="Right Brace 1"/>
        <xdr:cNvSpPr/>
      </xdr:nvSpPr>
      <xdr:spPr>
        <a:xfrm>
          <a:off x="8782050" y="2667000"/>
          <a:ext cx="847725" cy="12001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219075</xdr:colOff>
      <xdr:row>15</xdr:row>
      <xdr:rowOff>57150</xdr:rowOff>
    </xdr:from>
    <xdr:to>
      <xdr:col>20</xdr:col>
      <xdr:colOff>0</xdr:colOff>
      <xdr:row>20</xdr:row>
      <xdr:rowOff>19050</xdr:rowOff>
    </xdr:to>
    <xdr:cxnSp macro="">
      <xdr:nvCxnSpPr>
        <xdr:cNvPr id="3" name="Straight Arrow Connector 2"/>
        <xdr:cNvCxnSpPr/>
      </xdr:nvCxnSpPr>
      <xdr:spPr>
        <a:xfrm>
          <a:off x="9696450" y="3295650"/>
          <a:ext cx="1971675" cy="9144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TS\Payroll%20Project\Blank%20Forms\Consolidated%20Payroll%20Workshee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ste Data Here"/>
      <sheetName val="NEED to PERFORM"/>
      <sheetName val="The Pivot Table"/>
      <sheetName val="Payroll Report"/>
    </sheetNames>
    <sheetDataSet>
      <sheetData sheetId="0">
        <row r="1">
          <cell r="G1" t="str">
            <v>EstTime</v>
          </cell>
        </row>
        <row r="2">
          <cell r="G2" t="str">
            <v>06:09_x000D_
Pullout</v>
          </cell>
        </row>
        <row r="3">
          <cell r="G3" t="str">
            <v>07:44_x000D_
Pickup</v>
          </cell>
        </row>
        <row r="4">
          <cell r="G4" t="str">
            <v>08:11_x000D_
Dropoff</v>
          </cell>
        </row>
        <row r="5">
          <cell r="G5" t="str">
            <v>08:31_x000D_
Pickup</v>
          </cell>
        </row>
        <row r="6">
          <cell r="G6" t="str">
            <v>08:56_x000D_
Dropoff</v>
          </cell>
        </row>
        <row r="7">
          <cell r="G7" t="str">
            <v>09:45_x000D_
Pickup</v>
          </cell>
        </row>
        <row r="8">
          <cell r="G8" t="str">
            <v>10:11_x000D_
Dropoff</v>
          </cell>
        </row>
        <row r="9">
          <cell r="G9" t="str">
            <v>12:06_x000D_
Pickup</v>
          </cell>
        </row>
        <row r="10">
          <cell r="G10" t="str">
            <v>12:33_x000D_
Dropoff</v>
          </cell>
        </row>
        <row r="11">
          <cell r="G11" t="str">
            <v>13:01_x000D_
Pullin</v>
          </cell>
        </row>
        <row r="12">
          <cell r="G12" t="str">
            <v>14:13_x000D_
Pullout</v>
          </cell>
        </row>
        <row r="13">
          <cell r="G13" t="str">
            <v>14:30_x000D_
Pickup</v>
          </cell>
        </row>
        <row r="14">
          <cell r="G14" t="str">
            <v>14:35_x000D_
Pickup</v>
          </cell>
        </row>
        <row r="15">
          <cell r="G15" t="str">
            <v>14:56_x000D_
Dropoff</v>
          </cell>
        </row>
        <row r="16">
          <cell r="G16" t="str">
            <v>15:17_x000D_
Dropoff</v>
          </cell>
        </row>
        <row r="17">
          <cell r="G17" t="str">
            <v>15:37_x000D_
Pickup</v>
          </cell>
        </row>
        <row r="18">
          <cell r="G18" t="str">
            <v>16:17_x000D_
Dropoff</v>
          </cell>
        </row>
        <row r="19">
          <cell r="G19" t="str">
            <v>16:36_x000D_
Pullin</v>
          </cell>
        </row>
        <row r="20">
          <cell r="G20" t="str">
            <v>06:00_x000D_
Pullout</v>
          </cell>
        </row>
        <row r="21">
          <cell r="G21" t="str">
            <v>06:26_x000D_
Pickup</v>
          </cell>
        </row>
        <row r="22">
          <cell r="G22" t="str">
            <v>06:58_x000D_
Dropoff</v>
          </cell>
        </row>
        <row r="23">
          <cell r="G23" t="str">
            <v>07:10_x000D_
Pickup</v>
          </cell>
        </row>
        <row r="24">
          <cell r="G24" t="str">
            <v>07:40_x000D_
Dropoff</v>
          </cell>
        </row>
        <row r="25">
          <cell r="G25" t="str">
            <v>08:15_x000D_
Pickup</v>
          </cell>
        </row>
        <row r="26">
          <cell r="G26" t="str">
            <v>08:44_x000D_
Dropoff</v>
          </cell>
        </row>
        <row r="27">
          <cell r="G27" t="str">
            <v>09:30_x000D_
Pickup</v>
          </cell>
        </row>
        <row r="28">
          <cell r="G28" t="str">
            <v>09:49_x000D_
Dropoff</v>
          </cell>
        </row>
        <row r="29">
          <cell r="G29" t="str">
            <v>10:25_x000D_
Pickup</v>
          </cell>
        </row>
        <row r="30">
          <cell r="G30" t="str">
            <v>10:57_x000D_
Dropoff</v>
          </cell>
        </row>
        <row r="31">
          <cell r="G31" t="str">
            <v>11:17_x000D_
Pullin</v>
          </cell>
        </row>
        <row r="32">
          <cell r="G32" t="str">
            <v>14:49_x000D_
Pullout</v>
          </cell>
        </row>
        <row r="33">
          <cell r="G33" t="str">
            <v>15:15_x000D_
Pickup</v>
          </cell>
        </row>
        <row r="34">
          <cell r="G34" t="str">
            <v>15:30_x000D_
Dropoff</v>
          </cell>
        </row>
        <row r="35">
          <cell r="G35" t="str">
            <v>15:55_x000D_
Pickup</v>
          </cell>
        </row>
        <row r="36">
          <cell r="G36" t="str">
            <v>16:00_x000D_
Pickup</v>
          </cell>
        </row>
        <row r="37">
          <cell r="G37" t="str">
            <v>16:03_x000D_
Pickup</v>
          </cell>
        </row>
        <row r="38">
          <cell r="G38" t="str">
            <v>16:39_x000D_
Dropoff</v>
          </cell>
        </row>
        <row r="39">
          <cell r="G39" t="str">
            <v>17:00_x000D_
Pickup</v>
          </cell>
        </row>
        <row r="40">
          <cell r="G40" t="str">
            <v>17:13_x000D_
Dropoff</v>
          </cell>
        </row>
        <row r="41">
          <cell r="G41" t="str">
            <v>17:19_x000D_
Dropoff</v>
          </cell>
        </row>
        <row r="42">
          <cell r="G42" t="str">
            <v>17:44_x000D_
Dropoff</v>
          </cell>
        </row>
        <row r="43">
          <cell r="G43" t="str">
            <v>18:09_x000D_
Pullin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AL43"/>
  <sheetViews>
    <sheetView tabSelected="1" topLeftCell="U1" workbookViewId="0">
      <selection activeCell="AG3" sqref="AG3"/>
    </sheetView>
  </sheetViews>
  <sheetFormatPr defaultRowHeight="15"/>
  <cols>
    <col min="2" max="2" width="27" bestFit="1" customWidth="1"/>
    <col min="9" max="9" width="14.85546875" bestFit="1" customWidth="1"/>
    <col min="10" max="10" width="20" customWidth="1"/>
    <col min="15" max="15" width="9.85546875" customWidth="1"/>
    <col min="19" max="19" width="5.5703125" bestFit="1" customWidth="1"/>
    <col min="20" max="20" width="19.5703125" bestFit="1" customWidth="1"/>
    <col min="29" max="29" width="19.5703125" style="26" bestFit="1" customWidth="1"/>
  </cols>
  <sheetData>
    <row r="1" spans="1:38" ht="45">
      <c r="B1" s="25" t="s">
        <v>50</v>
      </c>
      <c r="C1" t="s">
        <v>0</v>
      </c>
      <c r="D1" t="s">
        <v>1</v>
      </c>
      <c r="E1" t="s">
        <v>2</v>
      </c>
      <c r="F1" s="1" t="s">
        <v>3</v>
      </c>
      <c r="G1" s="2" t="s">
        <v>4</v>
      </c>
      <c r="H1" s="3" t="s">
        <v>5</v>
      </c>
      <c r="I1" s="4" t="s">
        <v>6</v>
      </c>
      <c r="J1" s="5" t="str">
        <f>'[1]Paste Data Here'!G1</f>
        <v>EstTime</v>
      </c>
      <c r="K1" s="6" t="s">
        <v>7</v>
      </c>
      <c r="L1" s="6" t="s">
        <v>8</v>
      </c>
      <c r="M1" s="6" t="s">
        <v>9</v>
      </c>
      <c r="N1" s="6" t="s">
        <v>10</v>
      </c>
      <c r="O1" s="7" t="s">
        <v>11</v>
      </c>
      <c r="P1" t="s">
        <v>12</v>
      </c>
      <c r="Q1" s="8" t="s">
        <v>13</v>
      </c>
      <c r="R1" s="8" t="s">
        <v>14</v>
      </c>
      <c r="S1" s="8"/>
      <c r="T1" s="9" t="s">
        <v>15</v>
      </c>
      <c r="U1" s="10" t="s">
        <v>0</v>
      </c>
      <c r="V1" s="10" t="s">
        <v>1</v>
      </c>
      <c r="W1" s="10" t="s">
        <v>12</v>
      </c>
      <c r="X1" s="10" t="s">
        <v>16</v>
      </c>
      <c r="Y1" s="10" t="s">
        <v>17</v>
      </c>
      <c r="Z1" s="10" t="s">
        <v>18</v>
      </c>
      <c r="AA1" s="10" t="s">
        <v>2</v>
      </c>
      <c r="AB1" s="28"/>
      <c r="AG1" s="26" t="s">
        <v>24</v>
      </c>
      <c r="AH1" s="26">
        <v>0</v>
      </c>
    </row>
    <row r="2" spans="1:38">
      <c r="A2">
        <f>Q2</f>
        <v>0</v>
      </c>
      <c r="B2" s="26" t="str">
        <f>C2&amp;D2&amp;P2&amp;E2&amp;Q2</f>
        <v>40679Waiver005 A W</v>
      </c>
      <c r="C2" s="11">
        <v>40679</v>
      </c>
      <c r="D2" t="s">
        <v>19</v>
      </c>
      <c r="E2" t="s">
        <v>20</v>
      </c>
      <c r="F2" s="1">
        <f>LEFT(E2,3)*1</f>
        <v>5</v>
      </c>
      <c r="G2" s="1" t="str">
        <f>LEFT(J2,5)</f>
        <v>06:09</v>
      </c>
      <c r="H2" s="12">
        <v>600</v>
      </c>
      <c r="I2" s="13" t="s">
        <v>21</v>
      </c>
      <c r="J2" s="5" t="str">
        <f>'[1]Paste Data Here'!G2</f>
        <v>06:09_x000D_
Pullout</v>
      </c>
      <c r="K2" s="14">
        <f>IF(F2=F3,0,H2)</f>
        <v>0</v>
      </c>
      <c r="L2" s="14">
        <f>IF(F2=F1,0,H2)</f>
        <v>600</v>
      </c>
      <c r="M2" s="1"/>
      <c r="N2" s="15"/>
      <c r="O2" s="16" t="str">
        <f>IF(AND(T2=1,N2&gt;1),N2,IF(N2&gt;1,N2-1,""))</f>
        <v/>
      </c>
      <c r="Q2" s="8"/>
      <c r="R2" s="8"/>
      <c r="S2" s="17" t="str">
        <f>RIGHT(J2,2)</f>
        <v>ut</v>
      </c>
      <c r="T2" s="8">
        <f t="shared" ref="T2:T10" si="0">IF(AND(S2="ut",S1="in"),1,0)</f>
        <v>0</v>
      </c>
      <c r="U2" s="18">
        <f>C2</f>
        <v>40679</v>
      </c>
      <c r="V2" s="19" t="str">
        <f>D2</f>
        <v>Waiver</v>
      </c>
      <c r="W2" s="19" t="str">
        <f>P3</f>
        <v>Client1</v>
      </c>
      <c r="X2" s="19">
        <f>H3</f>
        <v>734</v>
      </c>
      <c r="Y2" s="19">
        <f>H4</f>
        <v>753</v>
      </c>
      <c r="Z2" s="20">
        <f t="shared" ref="Z2:Z8" si="1">IF(U2&lt;&gt;"",(24*MOD(TEXT(Y2,"00\:00")-TEXT(X2,"00\:00"),1)),0)</f>
        <v>0.31666666666666687</v>
      </c>
      <c r="AA2" s="19" t="str">
        <f>E2</f>
        <v>005 A W</v>
      </c>
      <c r="AB2" s="29"/>
      <c r="AC2" s="26" t="s">
        <v>51</v>
      </c>
      <c r="AD2" s="10" t="s">
        <v>0</v>
      </c>
      <c r="AE2" s="10" t="s">
        <v>1</v>
      </c>
      <c r="AF2" s="10" t="s">
        <v>12</v>
      </c>
      <c r="AG2" s="10" t="s">
        <v>16</v>
      </c>
      <c r="AH2" s="10" t="s">
        <v>17</v>
      </c>
      <c r="AI2" s="10" t="s">
        <v>18</v>
      </c>
      <c r="AJ2" s="10" t="s">
        <v>2</v>
      </c>
    </row>
    <row r="3" spans="1:38">
      <c r="A3" t="str">
        <f t="shared" ref="A3:A43" si="2">Q3</f>
        <v>CLI1</v>
      </c>
      <c r="B3" s="26" t="str">
        <f t="shared" ref="B3:B43" si="3">C3&amp;D3&amp;P3&amp;E3&amp;Q3</f>
        <v>40679WaiverClient1005 A WCLI1</v>
      </c>
      <c r="C3" s="11">
        <v>40679</v>
      </c>
      <c r="D3" t="s">
        <v>19</v>
      </c>
      <c r="E3" t="s">
        <v>20</v>
      </c>
      <c r="F3" s="1">
        <f t="shared" ref="F3:F43" si="4">LEFT(E3,3)*1</f>
        <v>5</v>
      </c>
      <c r="G3" s="1" t="str">
        <f t="shared" ref="G3:G43" si="5">LEFT(J3,5)</f>
        <v>07:44</v>
      </c>
      <c r="H3" s="12">
        <v>734</v>
      </c>
      <c r="I3" s="13" t="s">
        <v>22</v>
      </c>
      <c r="J3" s="5" t="str">
        <f>'[1]Paste Data Here'!G3</f>
        <v>07:44_x000D_
Pickup</v>
      </c>
      <c r="K3" s="21">
        <f t="shared" ref="K3:K42" si="6">IF(F3=F4,0,H3)</f>
        <v>0</v>
      </c>
      <c r="L3" s="14">
        <f t="shared" ref="L3:L43" si="7">IF(F3=F2,0,H3)</f>
        <v>0</v>
      </c>
      <c r="M3" s="22">
        <f>IF(S3="up",(24*MOD(TEXT(H3,"00\:00")-TEXT(H2,"00\:00"),1)),"")</f>
        <v>1.5666666666666664</v>
      </c>
      <c r="N3" s="22">
        <f t="shared" ref="N3:N8" si="8">IF(F3=F2,(24*MOD(TEXT(H3,"00\:00")-TEXT(H2,"00\:00"),1)),0)</f>
        <v>1.5666666666666664</v>
      </c>
      <c r="O3" s="16">
        <f t="shared" ref="O3:O43" si="9">IF(AND(T3=1,N3&gt;1),N3,IF(N3&gt;1,N3-1,""))</f>
        <v>0.56666666666666643</v>
      </c>
      <c r="P3" t="s">
        <v>23</v>
      </c>
      <c r="Q3" s="8" t="s">
        <v>24</v>
      </c>
      <c r="R3" s="8" t="s">
        <v>25</v>
      </c>
      <c r="S3" s="17" t="str">
        <f t="shared" ref="S3:S43" si="10">RIGHT(J3,2)</f>
        <v>up</v>
      </c>
      <c r="T3" s="8">
        <f t="shared" si="0"/>
        <v>0</v>
      </c>
      <c r="U3" s="18">
        <f>C5</f>
        <v>40679</v>
      </c>
      <c r="V3" s="19" t="str">
        <f>D3</f>
        <v>Waiver</v>
      </c>
      <c r="W3" s="19" t="str">
        <f>P5</f>
        <v>Client2</v>
      </c>
      <c r="X3" s="19">
        <f>H5</f>
        <v>839</v>
      </c>
      <c r="Y3" s="19">
        <f>H6</f>
        <v>906</v>
      </c>
      <c r="Z3" s="20">
        <f t="shared" si="1"/>
        <v>0.44999999999999973</v>
      </c>
      <c r="AA3" s="19" t="str">
        <f>E3</f>
        <v>005 A W</v>
      </c>
      <c r="AB3" s="29"/>
      <c r="AC3" s="26" t="str">
        <f>AD3&amp;AE3&amp;AF3&amp;AJ3</f>
        <v>40679WaiverClient1005 A W</v>
      </c>
      <c r="AD3" s="11">
        <v>40679</v>
      </c>
      <c r="AE3" t="s">
        <v>19</v>
      </c>
      <c r="AF3" t="s">
        <v>23</v>
      </c>
      <c r="AG3">
        <f>VLOOKUP(AC3&amp;AG$1,B:H,7,0)</f>
        <v>734</v>
      </c>
      <c r="AH3">
        <f>VLOOKUP(AC3&amp;AH$1,B:H,7,0)</f>
        <v>753</v>
      </c>
      <c r="AJ3" t="s">
        <v>20</v>
      </c>
      <c r="AL3" t="s">
        <v>52</v>
      </c>
    </row>
    <row r="4" spans="1:38">
      <c r="A4">
        <f t="shared" si="2"/>
        <v>0</v>
      </c>
      <c r="B4" s="26" t="str">
        <f t="shared" si="3"/>
        <v>40679WaiverClient1005 A W0</v>
      </c>
      <c r="C4" s="11">
        <v>40679</v>
      </c>
      <c r="D4" t="s">
        <v>19</v>
      </c>
      <c r="E4" t="s">
        <v>20</v>
      </c>
      <c r="F4" s="1">
        <f t="shared" si="4"/>
        <v>5</v>
      </c>
      <c r="G4" s="1" t="str">
        <f t="shared" si="5"/>
        <v>08:11</v>
      </c>
      <c r="H4" s="12">
        <v>753</v>
      </c>
      <c r="I4" s="13" t="s">
        <v>22</v>
      </c>
      <c r="J4" s="5" t="str">
        <f>'[1]Paste Data Here'!G4</f>
        <v>08:11_x000D_
Dropoff</v>
      </c>
      <c r="K4" s="21">
        <f t="shared" si="6"/>
        <v>0</v>
      </c>
      <c r="L4" s="14">
        <f t="shared" si="7"/>
        <v>0</v>
      </c>
      <c r="M4" s="22" t="str">
        <f t="shared" ref="M4:M43" si="11">IF(S4="up",(24*MOD(TEXT(H4,"00\:00")-TEXT(H3,"00\:00"),1)),"")</f>
        <v/>
      </c>
      <c r="N4" s="15">
        <f t="shared" si="8"/>
        <v>0.31666666666666687</v>
      </c>
      <c r="O4" s="16" t="str">
        <f t="shared" si="9"/>
        <v/>
      </c>
      <c r="P4" t="s">
        <v>23</v>
      </c>
      <c r="Q4" s="8">
        <v>0</v>
      </c>
      <c r="R4" s="8">
        <v>0</v>
      </c>
      <c r="S4" s="17" t="str">
        <f t="shared" si="10"/>
        <v>ff</v>
      </c>
      <c r="T4" s="8">
        <f t="shared" si="0"/>
        <v>0</v>
      </c>
      <c r="U4" s="18">
        <f>C7</f>
        <v>40679</v>
      </c>
      <c r="V4" s="19" t="str">
        <f>D4</f>
        <v>Waiver</v>
      </c>
      <c r="W4" s="19" t="str">
        <f>P7</f>
        <v>Client3</v>
      </c>
      <c r="X4" s="19">
        <f>H7</f>
        <v>941</v>
      </c>
      <c r="Y4" s="19">
        <f>H8</f>
        <v>1003</v>
      </c>
      <c r="Z4" s="20">
        <f t="shared" si="1"/>
        <v>0.3666666666666667</v>
      </c>
      <c r="AA4" s="19" t="str">
        <f>E4</f>
        <v>005 A W</v>
      </c>
      <c r="AB4" s="29"/>
      <c r="AC4" s="26" t="str">
        <f t="shared" ref="AC4:AC41" si="12">AD4&amp;AE4&amp;AF4&amp;AJ4</f>
        <v>40679WaiverClient2005 A W</v>
      </c>
      <c r="AD4" s="11">
        <f>VLOOKUP($AG$1,A5:P43,3,0)</f>
        <v>40679</v>
      </c>
      <c r="AE4" t="str">
        <f>VLOOKUP($AG$1,A5:P43,4,0)</f>
        <v>Waiver</v>
      </c>
      <c r="AF4" t="str">
        <f>VLOOKUP($AG$1,A5:P43,16,0)</f>
        <v>Client2</v>
      </c>
      <c r="AG4">
        <f t="shared" ref="AG4:AG41" si="13">VLOOKUP(AC4&amp;AG$1,B:H,7,0)</f>
        <v>839</v>
      </c>
      <c r="AH4">
        <f t="shared" ref="AH4:AH41" si="14">VLOOKUP(AC4&amp;AH$1,B:H,7,0)</f>
        <v>906</v>
      </c>
      <c r="AJ4" t="str">
        <f>VLOOKUP($AG$1,A5:P43,5,0)</f>
        <v>005 A W</v>
      </c>
    </row>
    <row r="5" spans="1:38">
      <c r="A5" t="str">
        <f t="shared" si="2"/>
        <v>CLI1</v>
      </c>
      <c r="B5" s="26" t="str">
        <f t="shared" si="3"/>
        <v>40679WaiverClient2005 A WCLI1</v>
      </c>
      <c r="C5" s="11">
        <v>40679</v>
      </c>
      <c r="D5" t="s">
        <v>19</v>
      </c>
      <c r="E5" t="s">
        <v>20</v>
      </c>
      <c r="F5" s="1">
        <f t="shared" si="4"/>
        <v>5</v>
      </c>
      <c r="G5" s="1" t="str">
        <f t="shared" si="5"/>
        <v>08:31</v>
      </c>
      <c r="H5" s="12">
        <v>839</v>
      </c>
      <c r="I5" s="13" t="s">
        <v>22</v>
      </c>
      <c r="J5" s="5" t="str">
        <f>'[1]Paste Data Here'!G5</f>
        <v>08:31_x000D_
Pickup</v>
      </c>
      <c r="K5" s="21">
        <f t="shared" si="6"/>
        <v>0</v>
      </c>
      <c r="L5" s="14">
        <f t="shared" si="7"/>
        <v>0</v>
      </c>
      <c r="M5" s="22">
        <f t="shared" si="11"/>
        <v>0.76666666666666661</v>
      </c>
      <c r="N5" s="15">
        <f t="shared" si="8"/>
        <v>0.76666666666666661</v>
      </c>
      <c r="O5" s="16" t="str">
        <f t="shared" si="9"/>
        <v/>
      </c>
      <c r="P5" t="s">
        <v>26</v>
      </c>
      <c r="Q5" s="8" t="s">
        <v>24</v>
      </c>
      <c r="R5" s="8" t="s">
        <v>25</v>
      </c>
      <c r="S5" s="17" t="str">
        <f t="shared" si="10"/>
        <v>up</v>
      </c>
      <c r="T5" s="8">
        <f t="shared" si="0"/>
        <v>0</v>
      </c>
      <c r="U5" s="18">
        <f>C9</f>
        <v>40679</v>
      </c>
      <c r="V5" s="19" t="str">
        <f>D9</f>
        <v>Waiver</v>
      </c>
      <c r="W5" s="19" t="str">
        <f>P9</f>
        <v>Client3</v>
      </c>
      <c r="X5" s="19">
        <f>H9</f>
        <v>1215</v>
      </c>
      <c r="Y5" s="19">
        <f>H10</f>
        <v>1238</v>
      </c>
      <c r="Z5" s="20">
        <f t="shared" si="1"/>
        <v>0.38333333333333464</v>
      </c>
      <c r="AA5" s="19" t="str">
        <f>E9</f>
        <v>005 A W</v>
      </c>
      <c r="AB5" s="29"/>
      <c r="AC5" s="26" t="str">
        <f t="shared" si="12"/>
        <v>40679WaiverClient3005 A W</v>
      </c>
      <c r="AD5" s="11">
        <f t="shared" ref="AD5:AD41" si="15">VLOOKUP($AG$1,A6:P44,3,0)</f>
        <v>40679</v>
      </c>
      <c r="AE5" t="str">
        <f t="shared" ref="AE5:AE41" si="16">VLOOKUP($AG$1,A6:P44,4,0)</f>
        <v>Waiver</v>
      </c>
      <c r="AF5" t="str">
        <f t="shared" ref="AF5:AF41" si="17">VLOOKUP($AG$1,A6:P44,16,0)</f>
        <v>Client3</v>
      </c>
      <c r="AG5">
        <f t="shared" ref="AG5:AG41" si="18">VLOOKUP(AC5&amp;AG$1,B:H,7,0)</f>
        <v>941</v>
      </c>
      <c r="AH5">
        <f t="shared" si="14"/>
        <v>1003</v>
      </c>
      <c r="AJ5" t="str">
        <f t="shared" ref="AJ5:AJ41" si="19">VLOOKUP($AG$1,A6:P44,5,0)</f>
        <v>005 A W</v>
      </c>
    </row>
    <row r="6" spans="1:38">
      <c r="A6">
        <f t="shared" si="2"/>
        <v>0</v>
      </c>
      <c r="B6" s="26" t="str">
        <f t="shared" si="3"/>
        <v>40679WaiverClient2005 A W0</v>
      </c>
      <c r="C6" s="11">
        <v>40679</v>
      </c>
      <c r="D6" t="s">
        <v>19</v>
      </c>
      <c r="E6" t="s">
        <v>20</v>
      </c>
      <c r="F6" s="1">
        <f t="shared" si="4"/>
        <v>5</v>
      </c>
      <c r="G6" s="1" t="str">
        <f t="shared" si="5"/>
        <v>08:56</v>
      </c>
      <c r="H6" s="12">
        <v>906</v>
      </c>
      <c r="I6" s="13" t="s">
        <v>22</v>
      </c>
      <c r="J6" s="5" t="str">
        <f>'[1]Paste Data Here'!G6</f>
        <v>08:56_x000D_
Dropoff</v>
      </c>
      <c r="K6" s="21">
        <f t="shared" si="6"/>
        <v>0</v>
      </c>
      <c r="L6" s="14">
        <f t="shared" si="7"/>
        <v>0</v>
      </c>
      <c r="M6" s="22" t="str">
        <f t="shared" si="11"/>
        <v/>
      </c>
      <c r="N6" s="15">
        <f t="shared" si="8"/>
        <v>0.44999999999999973</v>
      </c>
      <c r="O6" s="16" t="str">
        <f t="shared" si="9"/>
        <v/>
      </c>
      <c r="P6" t="s">
        <v>26</v>
      </c>
      <c r="Q6" s="8">
        <v>0</v>
      </c>
      <c r="R6" s="8">
        <v>0</v>
      </c>
      <c r="S6" s="17" t="str">
        <f t="shared" si="10"/>
        <v>ff</v>
      </c>
      <c r="T6" s="8">
        <f t="shared" si="0"/>
        <v>0</v>
      </c>
      <c r="U6" s="18">
        <f>C13</f>
        <v>40679</v>
      </c>
      <c r="V6" s="19" t="str">
        <f>D13</f>
        <v>Waiver</v>
      </c>
      <c r="W6" s="19" t="str">
        <f>P13</f>
        <v>Client1</v>
      </c>
      <c r="X6" s="19">
        <f>H13</f>
        <v>1434</v>
      </c>
      <c r="Y6" s="19">
        <f>H16</f>
        <v>1507</v>
      </c>
      <c r="Z6" s="20">
        <f t="shared" si="1"/>
        <v>0.55000000000000071</v>
      </c>
      <c r="AA6" s="19" t="str">
        <f>E13</f>
        <v>005 P W</v>
      </c>
      <c r="AB6" s="29"/>
      <c r="AC6" s="26" t="str">
        <f t="shared" si="12"/>
        <v>40679WaiverClient3005 A W</v>
      </c>
      <c r="AD6" s="11">
        <f t="shared" si="15"/>
        <v>40679</v>
      </c>
      <c r="AE6" t="str">
        <f t="shared" si="16"/>
        <v>Waiver</v>
      </c>
      <c r="AF6" t="str">
        <f t="shared" si="17"/>
        <v>Client3</v>
      </c>
      <c r="AG6">
        <f t="shared" si="18"/>
        <v>941</v>
      </c>
      <c r="AH6">
        <f t="shared" si="14"/>
        <v>1003</v>
      </c>
      <c r="AJ6" t="str">
        <f t="shared" si="19"/>
        <v>005 A W</v>
      </c>
    </row>
    <row r="7" spans="1:38">
      <c r="A7" t="str">
        <f t="shared" si="2"/>
        <v>CLI1</v>
      </c>
      <c r="B7" s="26" t="str">
        <f t="shared" si="3"/>
        <v>40679WaiverClient3005 A WCLI1</v>
      </c>
      <c r="C7" s="11">
        <v>40679</v>
      </c>
      <c r="D7" t="s">
        <v>19</v>
      </c>
      <c r="E7" t="s">
        <v>20</v>
      </c>
      <c r="F7" s="1">
        <f t="shared" si="4"/>
        <v>5</v>
      </c>
      <c r="G7" s="1" t="str">
        <f t="shared" si="5"/>
        <v>09:45</v>
      </c>
      <c r="H7" s="12">
        <v>941</v>
      </c>
      <c r="I7" s="13" t="s">
        <v>22</v>
      </c>
      <c r="J7" s="5" t="str">
        <f>'[1]Paste Data Here'!G7</f>
        <v>09:45_x000D_
Pickup</v>
      </c>
      <c r="K7" s="21">
        <f t="shared" si="6"/>
        <v>0</v>
      </c>
      <c r="L7" s="14">
        <f t="shared" si="7"/>
        <v>0</v>
      </c>
      <c r="M7" s="22">
        <f t="shared" si="11"/>
        <v>0.58333333333333393</v>
      </c>
      <c r="N7" s="15">
        <f t="shared" si="8"/>
        <v>0.58333333333333393</v>
      </c>
      <c r="O7" s="16" t="str">
        <f t="shared" si="9"/>
        <v/>
      </c>
      <c r="P7" t="s">
        <v>27</v>
      </c>
      <c r="Q7" s="8" t="s">
        <v>24</v>
      </c>
      <c r="R7" s="8" t="s">
        <v>25</v>
      </c>
      <c r="S7" s="17" t="str">
        <f t="shared" si="10"/>
        <v>up</v>
      </c>
      <c r="T7" s="8">
        <f t="shared" si="0"/>
        <v>0</v>
      </c>
      <c r="U7" s="18">
        <f>C14</f>
        <v>40679</v>
      </c>
      <c r="V7" s="19" t="str">
        <f>D14</f>
        <v>Waiver</v>
      </c>
      <c r="W7" s="19" t="str">
        <f>P14</f>
        <v>Client2</v>
      </c>
      <c r="X7" s="19">
        <f>H14</f>
        <v>1434</v>
      </c>
      <c r="Y7" s="19">
        <f>H15</f>
        <v>1451</v>
      </c>
      <c r="Z7" s="20">
        <f t="shared" si="1"/>
        <v>0.28333333333333499</v>
      </c>
      <c r="AA7" s="19" t="str">
        <f>E15</f>
        <v>005 P W</v>
      </c>
      <c r="AB7" s="29"/>
      <c r="AC7" s="26" t="str">
        <f t="shared" si="12"/>
        <v>40679WaiverClient3005 A W</v>
      </c>
      <c r="AD7" s="11">
        <f t="shared" si="15"/>
        <v>40679</v>
      </c>
      <c r="AE7" t="str">
        <f t="shared" si="16"/>
        <v>Waiver</v>
      </c>
      <c r="AF7" t="str">
        <f t="shared" si="17"/>
        <v>Client3</v>
      </c>
      <c r="AG7">
        <f t="shared" si="18"/>
        <v>941</v>
      </c>
      <c r="AH7">
        <f t="shared" si="14"/>
        <v>1003</v>
      </c>
      <c r="AJ7" t="str">
        <f t="shared" si="19"/>
        <v>005 A W</v>
      </c>
    </row>
    <row r="8" spans="1:38">
      <c r="A8">
        <f t="shared" si="2"/>
        <v>0</v>
      </c>
      <c r="B8" s="26" t="str">
        <f t="shared" si="3"/>
        <v>40679WaiverClient3005 A W0</v>
      </c>
      <c r="C8" s="11">
        <v>40679</v>
      </c>
      <c r="D8" t="s">
        <v>19</v>
      </c>
      <c r="E8" t="s">
        <v>20</v>
      </c>
      <c r="F8" s="1">
        <f t="shared" si="4"/>
        <v>5</v>
      </c>
      <c r="G8" s="1" t="str">
        <f t="shared" si="5"/>
        <v>10:11</v>
      </c>
      <c r="H8" s="12">
        <v>1003</v>
      </c>
      <c r="I8" s="13" t="s">
        <v>22</v>
      </c>
      <c r="J8" s="5" t="str">
        <f>'[1]Paste Data Here'!G8</f>
        <v>10:11_x000D_
Dropoff</v>
      </c>
      <c r="K8" s="21">
        <f t="shared" si="6"/>
        <v>0</v>
      </c>
      <c r="L8" s="14">
        <f t="shared" si="7"/>
        <v>0</v>
      </c>
      <c r="M8" s="22" t="str">
        <f t="shared" si="11"/>
        <v/>
      </c>
      <c r="N8" s="15">
        <f t="shared" si="8"/>
        <v>0.3666666666666667</v>
      </c>
      <c r="O8" s="16" t="str">
        <f t="shared" si="9"/>
        <v/>
      </c>
      <c r="P8" t="s">
        <v>27</v>
      </c>
      <c r="Q8" s="8">
        <v>0</v>
      </c>
      <c r="R8" s="8">
        <v>0</v>
      </c>
      <c r="S8" s="17" t="str">
        <f t="shared" si="10"/>
        <v>ff</v>
      </c>
      <c r="T8" s="8">
        <f t="shared" si="0"/>
        <v>0</v>
      </c>
      <c r="U8" s="18">
        <f>C17</f>
        <v>40679</v>
      </c>
      <c r="V8" s="19" t="str">
        <f>D17</f>
        <v>Waiver</v>
      </c>
      <c r="W8" s="19" t="str">
        <f>P17</f>
        <v>Client4</v>
      </c>
      <c r="X8" s="19">
        <f>H17</f>
        <v>1543</v>
      </c>
      <c r="Y8" s="19">
        <f>H18</f>
        <v>1612</v>
      </c>
      <c r="Z8" s="20">
        <f t="shared" si="1"/>
        <v>0.48333333333333162</v>
      </c>
      <c r="AA8" s="19" t="str">
        <f>E17</f>
        <v>005 P W</v>
      </c>
      <c r="AB8" s="29"/>
      <c r="AC8" s="26" t="str">
        <f t="shared" si="12"/>
        <v>40679WaiverClient3005 A W</v>
      </c>
      <c r="AD8" s="11">
        <f t="shared" si="15"/>
        <v>40679</v>
      </c>
      <c r="AE8" t="str">
        <f t="shared" si="16"/>
        <v>Waiver</v>
      </c>
      <c r="AF8" t="str">
        <f t="shared" si="17"/>
        <v>Client3</v>
      </c>
      <c r="AG8">
        <f t="shared" si="18"/>
        <v>941</v>
      </c>
      <c r="AH8">
        <f t="shared" si="14"/>
        <v>1003</v>
      </c>
      <c r="AJ8" t="str">
        <f t="shared" si="19"/>
        <v>005 A W</v>
      </c>
    </row>
    <row r="9" spans="1:38">
      <c r="A9" t="str">
        <f t="shared" si="2"/>
        <v>CLI1</v>
      </c>
      <c r="B9" s="26" t="str">
        <f t="shared" si="3"/>
        <v>40679WaiverClient3005 A WCLI1</v>
      </c>
      <c r="C9" s="11">
        <v>40679</v>
      </c>
      <c r="D9" t="s">
        <v>19</v>
      </c>
      <c r="E9" t="s">
        <v>20</v>
      </c>
      <c r="F9" s="1">
        <f t="shared" si="4"/>
        <v>5</v>
      </c>
      <c r="G9" s="1" t="str">
        <f t="shared" si="5"/>
        <v>12:06</v>
      </c>
      <c r="H9" s="12">
        <v>1215</v>
      </c>
      <c r="I9" s="13" t="s">
        <v>22</v>
      </c>
      <c r="J9" s="5" t="str">
        <f>'[1]Paste Data Here'!G9</f>
        <v>12:06_x000D_
Pickup</v>
      </c>
      <c r="K9" s="21">
        <f t="shared" si="6"/>
        <v>0</v>
      </c>
      <c r="L9" s="14">
        <f t="shared" si="7"/>
        <v>0</v>
      </c>
      <c r="M9" s="22">
        <f t="shared" si="11"/>
        <v>2.1999999999999988</v>
      </c>
      <c r="N9" s="15">
        <f t="shared" ref="N9:N42" si="20">IF(F9=F8,(24*MOD(TEXT(H9,"00\:00")-TEXT(H8,"00\:00"),1)),0)</f>
        <v>2.1999999999999988</v>
      </c>
      <c r="O9" s="16">
        <f t="shared" si="9"/>
        <v>1.1999999999999988</v>
      </c>
      <c r="P9" t="s">
        <v>27</v>
      </c>
      <c r="Q9" s="8" t="s">
        <v>24</v>
      </c>
      <c r="R9" s="8" t="s">
        <v>25</v>
      </c>
      <c r="S9" s="17" t="str">
        <f t="shared" si="10"/>
        <v>up</v>
      </c>
      <c r="T9" s="8">
        <f t="shared" si="0"/>
        <v>0</v>
      </c>
      <c r="U9" s="19"/>
      <c r="V9" s="19"/>
      <c r="W9" s="19"/>
      <c r="X9" s="19"/>
      <c r="Y9" s="19"/>
      <c r="Z9" s="19"/>
      <c r="AA9" s="19"/>
      <c r="AB9" s="29"/>
      <c r="AC9" s="26" t="str">
        <f t="shared" si="12"/>
        <v>40679WaiverClient1005 P W</v>
      </c>
      <c r="AD9" s="11">
        <f t="shared" si="15"/>
        <v>40679</v>
      </c>
      <c r="AE9" t="str">
        <f t="shared" si="16"/>
        <v>Waiver</v>
      </c>
      <c r="AF9" t="str">
        <f t="shared" si="17"/>
        <v>Client1</v>
      </c>
      <c r="AG9">
        <f t="shared" si="18"/>
        <v>1434</v>
      </c>
      <c r="AH9">
        <f t="shared" si="14"/>
        <v>1507</v>
      </c>
      <c r="AJ9" t="str">
        <f t="shared" si="19"/>
        <v>005 P W</v>
      </c>
    </row>
    <row r="10" spans="1:38">
      <c r="A10">
        <f t="shared" si="2"/>
        <v>0</v>
      </c>
      <c r="B10" s="26" t="str">
        <f t="shared" si="3"/>
        <v>40679WaiverClient3005 A W0</v>
      </c>
      <c r="C10" s="11">
        <v>40679</v>
      </c>
      <c r="D10" t="s">
        <v>19</v>
      </c>
      <c r="E10" t="s">
        <v>20</v>
      </c>
      <c r="F10" s="1">
        <f t="shared" si="4"/>
        <v>5</v>
      </c>
      <c r="G10" s="1" t="str">
        <f t="shared" si="5"/>
        <v>12:33</v>
      </c>
      <c r="H10" s="12">
        <v>1238</v>
      </c>
      <c r="I10" s="13" t="s">
        <v>22</v>
      </c>
      <c r="J10" s="5" t="str">
        <f>'[1]Paste Data Here'!G10</f>
        <v>12:33_x000D_
Dropoff</v>
      </c>
      <c r="K10" s="21">
        <f>IF(F10=F11,0,H10)</f>
        <v>0</v>
      </c>
      <c r="L10" s="14">
        <f t="shared" si="7"/>
        <v>0</v>
      </c>
      <c r="M10" s="22" t="str">
        <f t="shared" si="11"/>
        <v/>
      </c>
      <c r="N10" s="15">
        <f t="shared" si="20"/>
        <v>0.38333333333333464</v>
      </c>
      <c r="O10" s="16" t="str">
        <f t="shared" si="9"/>
        <v/>
      </c>
      <c r="P10" t="s">
        <v>27</v>
      </c>
      <c r="Q10" s="8">
        <v>0</v>
      </c>
      <c r="R10" s="8">
        <v>0</v>
      </c>
      <c r="S10" s="17" t="str">
        <f t="shared" si="10"/>
        <v>ff</v>
      </c>
      <c r="T10" s="8">
        <f t="shared" si="0"/>
        <v>0</v>
      </c>
      <c r="U10" s="19"/>
      <c r="V10" s="19"/>
      <c r="W10" s="19"/>
      <c r="X10" s="19"/>
      <c r="Y10" s="19"/>
      <c r="Z10" s="19"/>
      <c r="AA10" s="19"/>
      <c r="AB10" s="29"/>
      <c r="AC10" s="26" t="str">
        <f t="shared" si="12"/>
        <v>40679WaiverClient1005 P W</v>
      </c>
      <c r="AD10" s="11">
        <f t="shared" si="15"/>
        <v>40679</v>
      </c>
      <c r="AE10" t="str">
        <f t="shared" si="16"/>
        <v>Waiver</v>
      </c>
      <c r="AF10" t="str">
        <f t="shared" si="17"/>
        <v>Client1</v>
      </c>
      <c r="AG10">
        <f t="shared" si="18"/>
        <v>1434</v>
      </c>
      <c r="AH10">
        <f t="shared" si="14"/>
        <v>1507</v>
      </c>
      <c r="AJ10" t="str">
        <f t="shared" si="19"/>
        <v>005 P W</v>
      </c>
    </row>
    <row r="11" spans="1:38">
      <c r="A11">
        <f t="shared" si="2"/>
        <v>0</v>
      </c>
      <c r="B11" s="26" t="str">
        <f t="shared" si="3"/>
        <v>40679Waiver005 A W</v>
      </c>
      <c r="C11" s="11">
        <v>40679</v>
      </c>
      <c r="D11" t="s">
        <v>19</v>
      </c>
      <c r="E11" t="s">
        <v>20</v>
      </c>
      <c r="F11" s="1">
        <f t="shared" si="4"/>
        <v>5</v>
      </c>
      <c r="G11" s="1" t="str">
        <f t="shared" si="5"/>
        <v>13:01</v>
      </c>
      <c r="H11" s="12">
        <v>1300</v>
      </c>
      <c r="I11" s="13" t="s">
        <v>22</v>
      </c>
      <c r="J11" s="5" t="str">
        <f>'[1]Paste Data Here'!G11</f>
        <v>13:01_x000D_
Pullin</v>
      </c>
      <c r="K11" s="21">
        <f t="shared" si="6"/>
        <v>0</v>
      </c>
      <c r="L11" s="14">
        <f>IF(F11=F10,0,H11)</f>
        <v>0</v>
      </c>
      <c r="M11" s="22" t="str">
        <f>IF(S11="up",(24*MOD(TEXT(H11,"00\:00")-TEXT(H10,"00\:00"),1)),"")</f>
        <v/>
      </c>
      <c r="N11" s="15">
        <f>IF(F11=F10,(24*MOD(TEXT(H11,"00\:00")-TEXT(H10,"00\:00"),1)),0)</f>
        <v>0.36666666666666536</v>
      </c>
      <c r="O11" s="16" t="str">
        <f t="shared" si="9"/>
        <v/>
      </c>
      <c r="Q11" s="8"/>
      <c r="R11" s="8"/>
      <c r="S11" s="17" t="str">
        <f t="shared" si="10"/>
        <v>in</v>
      </c>
      <c r="T11" s="8">
        <f>IF(AND(S11="ut",S10="in"),1,0)</f>
        <v>0</v>
      </c>
      <c r="U11" s="19"/>
      <c r="V11" s="19"/>
      <c r="W11" s="19"/>
      <c r="X11" s="19"/>
      <c r="Y11" s="19"/>
      <c r="Z11" s="19"/>
      <c r="AA11" s="19"/>
      <c r="AB11" s="29"/>
      <c r="AC11" s="26" t="str">
        <f t="shared" si="12"/>
        <v>40679WaiverClient1005 P W</v>
      </c>
      <c r="AD11" s="11">
        <f t="shared" si="15"/>
        <v>40679</v>
      </c>
      <c r="AE11" t="str">
        <f t="shared" si="16"/>
        <v>Waiver</v>
      </c>
      <c r="AF11" t="str">
        <f t="shared" si="17"/>
        <v>Client1</v>
      </c>
      <c r="AG11">
        <f t="shared" si="18"/>
        <v>1434</v>
      </c>
      <c r="AH11">
        <f t="shared" si="14"/>
        <v>1507</v>
      </c>
      <c r="AJ11" t="str">
        <f t="shared" si="19"/>
        <v>005 P W</v>
      </c>
    </row>
    <row r="12" spans="1:38">
      <c r="A12">
        <f t="shared" si="2"/>
        <v>0</v>
      </c>
      <c r="B12" s="26" t="str">
        <f t="shared" si="3"/>
        <v>40679Waiver005 P W</v>
      </c>
      <c r="C12" s="11">
        <v>40679</v>
      </c>
      <c r="D12" t="s">
        <v>19</v>
      </c>
      <c r="E12" t="s">
        <v>28</v>
      </c>
      <c r="F12" s="1">
        <f t="shared" si="4"/>
        <v>5</v>
      </c>
      <c r="G12" s="1" t="str">
        <f t="shared" si="5"/>
        <v>14:13</v>
      </c>
      <c r="H12" s="12">
        <v>1345</v>
      </c>
      <c r="I12" s="13" t="s">
        <v>22</v>
      </c>
      <c r="J12" s="5" t="str">
        <f>'[1]Paste Data Here'!G12</f>
        <v>14:13_x000D_
Pullout</v>
      </c>
      <c r="K12" s="21">
        <f t="shared" si="6"/>
        <v>0</v>
      </c>
      <c r="L12" s="14">
        <f t="shared" si="7"/>
        <v>0</v>
      </c>
      <c r="M12" s="22" t="str">
        <f t="shared" si="11"/>
        <v/>
      </c>
      <c r="N12" s="15">
        <f t="shared" si="20"/>
        <v>0.75</v>
      </c>
      <c r="O12" s="16" t="str">
        <f t="shared" si="9"/>
        <v/>
      </c>
      <c r="Q12" s="8"/>
      <c r="R12" s="8"/>
      <c r="S12" s="17" t="str">
        <f t="shared" si="10"/>
        <v>ut</v>
      </c>
      <c r="T12" s="8">
        <f>IF(AND(S12="ut",S11="in"),1,0)</f>
        <v>1</v>
      </c>
      <c r="U12" s="19"/>
      <c r="V12" s="19"/>
      <c r="W12" s="19"/>
      <c r="X12" s="19"/>
      <c r="Y12" s="19"/>
      <c r="Z12" s="19"/>
      <c r="AA12" s="19"/>
      <c r="AB12" s="29"/>
      <c r="AC12" s="26" t="str">
        <f t="shared" si="12"/>
        <v>40679WaiverClient1005 P W</v>
      </c>
      <c r="AD12" s="11">
        <f t="shared" si="15"/>
        <v>40679</v>
      </c>
      <c r="AE12" t="str">
        <f t="shared" si="16"/>
        <v>Waiver</v>
      </c>
      <c r="AF12" t="str">
        <f t="shared" si="17"/>
        <v>Client1</v>
      </c>
      <c r="AG12">
        <f t="shared" si="18"/>
        <v>1434</v>
      </c>
      <c r="AH12">
        <f t="shared" si="14"/>
        <v>1507</v>
      </c>
      <c r="AJ12" t="str">
        <f t="shared" si="19"/>
        <v>005 P W</v>
      </c>
    </row>
    <row r="13" spans="1:38">
      <c r="A13" t="str">
        <f t="shared" si="2"/>
        <v>CLI1</v>
      </c>
      <c r="B13" s="26" t="str">
        <f t="shared" si="3"/>
        <v>40679WaiverClient1005 P WCLI1</v>
      </c>
      <c r="C13" s="11">
        <v>40679</v>
      </c>
      <c r="D13" t="s">
        <v>19</v>
      </c>
      <c r="E13" t="s">
        <v>28</v>
      </c>
      <c r="F13" s="1">
        <f t="shared" si="4"/>
        <v>5</v>
      </c>
      <c r="G13" s="1" t="str">
        <f t="shared" si="5"/>
        <v>14:30</v>
      </c>
      <c r="H13" s="12">
        <v>1434</v>
      </c>
      <c r="I13" s="13" t="s">
        <v>22</v>
      </c>
      <c r="J13" s="5" t="str">
        <f>'[1]Paste Data Here'!G13</f>
        <v>14:30_x000D_
Pickup</v>
      </c>
      <c r="K13" s="21">
        <f t="shared" si="6"/>
        <v>0</v>
      </c>
      <c r="L13" s="14">
        <f t="shared" si="7"/>
        <v>0</v>
      </c>
      <c r="M13" s="22">
        <f t="shared" si="11"/>
        <v>0.81666666666666643</v>
      </c>
      <c r="N13" s="15">
        <f t="shared" si="20"/>
        <v>0.81666666666666643</v>
      </c>
      <c r="O13" s="16" t="str">
        <f t="shared" si="9"/>
        <v/>
      </c>
      <c r="P13" t="s">
        <v>23</v>
      </c>
      <c r="Q13" s="8" t="s">
        <v>24</v>
      </c>
      <c r="R13" s="8" t="s">
        <v>25</v>
      </c>
      <c r="S13" s="17" t="str">
        <f t="shared" si="10"/>
        <v>up</v>
      </c>
      <c r="T13" s="8">
        <f t="shared" ref="T13:T43" si="21">IF(AND(S13="ut",S12="in"),1,0)</f>
        <v>0</v>
      </c>
      <c r="U13" s="19"/>
      <c r="V13" s="19"/>
      <c r="W13" s="19"/>
      <c r="X13" s="19"/>
      <c r="Y13" s="19"/>
      <c r="Z13" s="19"/>
      <c r="AA13" s="19"/>
      <c r="AB13" s="29"/>
      <c r="AC13" s="26" t="str">
        <f t="shared" si="12"/>
        <v>40679WaiverClient2005 P W</v>
      </c>
      <c r="AD13" s="11">
        <f t="shared" si="15"/>
        <v>40679</v>
      </c>
      <c r="AE13" t="str">
        <f t="shared" si="16"/>
        <v>Waiver</v>
      </c>
      <c r="AF13" t="str">
        <f t="shared" si="17"/>
        <v>Client2</v>
      </c>
      <c r="AG13">
        <f t="shared" si="18"/>
        <v>1434</v>
      </c>
      <c r="AH13">
        <f t="shared" si="14"/>
        <v>1451</v>
      </c>
      <c r="AJ13" t="str">
        <f t="shared" si="19"/>
        <v>005 P W</v>
      </c>
    </row>
    <row r="14" spans="1:38">
      <c r="A14" t="str">
        <f t="shared" si="2"/>
        <v>CLI1</v>
      </c>
      <c r="B14" s="26" t="str">
        <f t="shared" si="3"/>
        <v>40679WaiverClient2005 P WCLI1</v>
      </c>
      <c r="C14" s="11">
        <v>40679</v>
      </c>
      <c r="D14" t="s">
        <v>19</v>
      </c>
      <c r="E14" t="s">
        <v>28</v>
      </c>
      <c r="F14" s="1">
        <f t="shared" si="4"/>
        <v>5</v>
      </c>
      <c r="G14" s="1" t="str">
        <f t="shared" si="5"/>
        <v>14:35</v>
      </c>
      <c r="H14" s="12">
        <v>1434</v>
      </c>
      <c r="I14" s="13" t="s">
        <v>22</v>
      </c>
      <c r="J14" s="5" t="str">
        <f>'[1]Paste Data Here'!G14</f>
        <v>14:35_x000D_
Pickup</v>
      </c>
      <c r="K14" s="21">
        <f t="shared" si="6"/>
        <v>0</v>
      </c>
      <c r="L14" s="14">
        <f t="shared" si="7"/>
        <v>0</v>
      </c>
      <c r="M14" s="22">
        <f t="shared" si="11"/>
        <v>0</v>
      </c>
      <c r="N14" s="15">
        <f t="shared" si="20"/>
        <v>0</v>
      </c>
      <c r="O14" s="16" t="str">
        <f t="shared" si="9"/>
        <v/>
      </c>
      <c r="P14" t="s">
        <v>26</v>
      </c>
      <c r="Q14" s="8" t="s">
        <v>24</v>
      </c>
      <c r="R14" s="8" t="s">
        <v>25</v>
      </c>
      <c r="S14" s="17" t="str">
        <f t="shared" si="10"/>
        <v>up</v>
      </c>
      <c r="T14" s="8">
        <f t="shared" si="21"/>
        <v>0</v>
      </c>
      <c r="U14" s="19"/>
      <c r="V14" s="19"/>
      <c r="W14" s="19"/>
      <c r="X14" s="19"/>
      <c r="Y14" s="19"/>
      <c r="Z14" s="19"/>
      <c r="AA14" s="19"/>
      <c r="AB14" s="29"/>
      <c r="AC14" s="26" t="str">
        <f t="shared" si="12"/>
        <v>40679WaiverClient4005 P W</v>
      </c>
      <c r="AD14" s="11">
        <f t="shared" si="15"/>
        <v>40679</v>
      </c>
      <c r="AE14" t="str">
        <f t="shared" si="16"/>
        <v>Waiver</v>
      </c>
      <c r="AF14" t="str">
        <f t="shared" si="17"/>
        <v>Client4</v>
      </c>
      <c r="AG14">
        <f t="shared" si="18"/>
        <v>1543</v>
      </c>
      <c r="AH14">
        <f t="shared" si="14"/>
        <v>1612</v>
      </c>
      <c r="AJ14" t="str">
        <f t="shared" si="19"/>
        <v>005 P W</v>
      </c>
    </row>
    <row r="15" spans="1:38">
      <c r="A15">
        <f t="shared" si="2"/>
        <v>0</v>
      </c>
      <c r="B15" s="26" t="str">
        <f t="shared" si="3"/>
        <v>40679WaiverClient2005 P W0</v>
      </c>
      <c r="C15" s="11">
        <v>40679</v>
      </c>
      <c r="D15" t="s">
        <v>19</v>
      </c>
      <c r="E15" t="s">
        <v>28</v>
      </c>
      <c r="F15" s="1">
        <f t="shared" si="4"/>
        <v>5</v>
      </c>
      <c r="G15" s="1" t="str">
        <f t="shared" si="5"/>
        <v>14:56</v>
      </c>
      <c r="H15" s="12">
        <v>1451</v>
      </c>
      <c r="I15" s="13" t="s">
        <v>22</v>
      </c>
      <c r="J15" s="5" t="str">
        <f>'[1]Paste Data Here'!G15</f>
        <v>14:56_x000D_
Dropoff</v>
      </c>
      <c r="K15" s="21">
        <f t="shared" si="6"/>
        <v>0</v>
      </c>
      <c r="L15" s="14">
        <f t="shared" si="7"/>
        <v>0</v>
      </c>
      <c r="M15" s="22" t="str">
        <f t="shared" si="11"/>
        <v/>
      </c>
      <c r="N15" s="15">
        <f t="shared" si="20"/>
        <v>0.28333333333333499</v>
      </c>
      <c r="O15" s="16" t="str">
        <f t="shared" si="9"/>
        <v/>
      </c>
      <c r="P15" t="s">
        <v>26</v>
      </c>
      <c r="Q15" s="8">
        <v>0</v>
      </c>
      <c r="R15" s="8">
        <v>0</v>
      </c>
      <c r="S15" s="17" t="str">
        <f t="shared" si="10"/>
        <v>ff</v>
      </c>
      <c r="T15" s="8">
        <f t="shared" si="21"/>
        <v>0</v>
      </c>
      <c r="U15" s="19"/>
      <c r="V15" s="19"/>
      <c r="W15" s="19"/>
      <c r="X15" s="19"/>
      <c r="Y15" s="19"/>
      <c r="Z15" s="19"/>
      <c r="AA15" s="19"/>
      <c r="AB15" s="29"/>
      <c r="AC15" s="26" t="str">
        <f t="shared" si="12"/>
        <v>40679WaiverClient4005 P W</v>
      </c>
      <c r="AD15" s="11">
        <f t="shared" si="15"/>
        <v>40679</v>
      </c>
      <c r="AE15" t="str">
        <f t="shared" si="16"/>
        <v>Waiver</v>
      </c>
      <c r="AF15" t="str">
        <f t="shared" si="17"/>
        <v>Client4</v>
      </c>
      <c r="AG15">
        <f t="shared" si="18"/>
        <v>1543</v>
      </c>
      <c r="AH15">
        <f t="shared" si="14"/>
        <v>1612</v>
      </c>
      <c r="AJ15" t="str">
        <f t="shared" si="19"/>
        <v>005 P W</v>
      </c>
    </row>
    <row r="16" spans="1:38">
      <c r="A16">
        <f t="shared" si="2"/>
        <v>0</v>
      </c>
      <c r="B16" s="26" t="str">
        <f t="shared" si="3"/>
        <v>40679WaiverClient1005 P W0</v>
      </c>
      <c r="C16" s="11">
        <v>40679</v>
      </c>
      <c r="D16" t="s">
        <v>19</v>
      </c>
      <c r="E16" t="s">
        <v>28</v>
      </c>
      <c r="F16" s="1">
        <f t="shared" si="4"/>
        <v>5</v>
      </c>
      <c r="G16" s="1" t="str">
        <f t="shared" si="5"/>
        <v>15:17</v>
      </c>
      <c r="H16" s="12">
        <v>1507</v>
      </c>
      <c r="I16" s="13" t="s">
        <v>22</v>
      </c>
      <c r="J16" s="5" t="str">
        <f>'[1]Paste Data Here'!G16</f>
        <v>15:17_x000D_
Dropoff</v>
      </c>
      <c r="K16" s="21">
        <f t="shared" si="6"/>
        <v>0</v>
      </c>
      <c r="L16" s="14">
        <f t="shared" si="7"/>
        <v>0</v>
      </c>
      <c r="M16" s="22" t="str">
        <f t="shared" si="11"/>
        <v/>
      </c>
      <c r="N16" s="15">
        <f t="shared" si="20"/>
        <v>0.26666666666666572</v>
      </c>
      <c r="O16" s="16" t="str">
        <f t="shared" si="9"/>
        <v/>
      </c>
      <c r="P16" t="s">
        <v>23</v>
      </c>
      <c r="Q16" s="8">
        <v>0</v>
      </c>
      <c r="R16" s="8">
        <v>0</v>
      </c>
      <c r="S16" s="17" t="str">
        <f t="shared" si="10"/>
        <v>ff</v>
      </c>
      <c r="T16" s="8">
        <f t="shared" si="21"/>
        <v>0</v>
      </c>
      <c r="U16" s="19"/>
      <c r="V16" s="19"/>
      <c r="W16" s="19"/>
      <c r="X16" s="19"/>
      <c r="Y16" s="19"/>
      <c r="Z16" s="19"/>
      <c r="AA16" s="19"/>
      <c r="AB16" s="29"/>
      <c r="AC16" s="26" t="str">
        <f t="shared" si="12"/>
        <v>40679WaiverClient4005 P W</v>
      </c>
      <c r="AD16" s="11">
        <f t="shared" si="15"/>
        <v>40679</v>
      </c>
      <c r="AE16" t="str">
        <f t="shared" si="16"/>
        <v>Waiver</v>
      </c>
      <c r="AF16" t="str">
        <f t="shared" si="17"/>
        <v>Client4</v>
      </c>
      <c r="AG16">
        <f t="shared" si="18"/>
        <v>1543</v>
      </c>
      <c r="AH16">
        <f t="shared" si="14"/>
        <v>1612</v>
      </c>
      <c r="AJ16" t="str">
        <f t="shared" si="19"/>
        <v>005 P W</v>
      </c>
    </row>
    <row r="17" spans="1:36">
      <c r="A17" t="str">
        <f t="shared" si="2"/>
        <v>CLI1</v>
      </c>
      <c r="B17" s="26" t="str">
        <f t="shared" si="3"/>
        <v>40679WaiverClient4005 P WCLI1</v>
      </c>
      <c r="C17" s="11">
        <v>40679</v>
      </c>
      <c r="D17" t="s">
        <v>19</v>
      </c>
      <c r="E17" t="s">
        <v>28</v>
      </c>
      <c r="F17" s="1">
        <f t="shared" si="4"/>
        <v>5</v>
      </c>
      <c r="G17" s="1" t="str">
        <f t="shared" si="5"/>
        <v>15:37</v>
      </c>
      <c r="H17" s="12">
        <v>1543</v>
      </c>
      <c r="I17" s="13" t="s">
        <v>22</v>
      </c>
      <c r="J17" s="5" t="str">
        <f>'[1]Paste Data Here'!G17</f>
        <v>15:37_x000D_
Pickup</v>
      </c>
      <c r="K17" s="21">
        <f t="shared" si="6"/>
        <v>0</v>
      </c>
      <c r="L17" s="14">
        <f t="shared" si="7"/>
        <v>0</v>
      </c>
      <c r="M17" s="22">
        <f t="shared" si="11"/>
        <v>0.60000000000000053</v>
      </c>
      <c r="N17" s="15">
        <f t="shared" si="20"/>
        <v>0.60000000000000053</v>
      </c>
      <c r="O17" s="16" t="str">
        <f t="shared" si="9"/>
        <v/>
      </c>
      <c r="P17" t="s">
        <v>29</v>
      </c>
      <c r="Q17" s="8" t="s">
        <v>24</v>
      </c>
      <c r="R17" s="8" t="s">
        <v>25</v>
      </c>
      <c r="S17" s="17" t="str">
        <f t="shared" si="10"/>
        <v>up</v>
      </c>
      <c r="T17" s="8">
        <f t="shared" si="21"/>
        <v>0</v>
      </c>
      <c r="U17" s="19"/>
      <c r="V17" s="19"/>
      <c r="W17" s="19"/>
      <c r="X17" s="19"/>
      <c r="Y17" s="19"/>
      <c r="Z17" s="19"/>
      <c r="AA17" s="19"/>
      <c r="AB17" s="29"/>
      <c r="AC17" s="26" t="str">
        <f t="shared" si="12"/>
        <v>40679WaiverClient5007 A W</v>
      </c>
      <c r="AD17" s="11">
        <f t="shared" si="15"/>
        <v>40679</v>
      </c>
      <c r="AE17" t="str">
        <f t="shared" si="16"/>
        <v>Waiver</v>
      </c>
      <c r="AF17" t="str">
        <f t="shared" si="17"/>
        <v>Client5</v>
      </c>
      <c r="AG17">
        <f t="shared" si="18"/>
        <v>626</v>
      </c>
      <c r="AH17">
        <f t="shared" si="14"/>
        <v>658</v>
      </c>
      <c r="AJ17" t="str">
        <f t="shared" si="19"/>
        <v>007 A W</v>
      </c>
    </row>
    <row r="18" spans="1:36">
      <c r="A18">
        <f t="shared" si="2"/>
        <v>0</v>
      </c>
      <c r="B18" s="26" t="str">
        <f t="shared" si="3"/>
        <v>40679WaiverClient4005 P W0</v>
      </c>
      <c r="C18" s="11">
        <v>40679</v>
      </c>
      <c r="D18" t="s">
        <v>19</v>
      </c>
      <c r="E18" t="s">
        <v>28</v>
      </c>
      <c r="F18" s="1">
        <f t="shared" si="4"/>
        <v>5</v>
      </c>
      <c r="G18" s="1" t="str">
        <f t="shared" si="5"/>
        <v>16:17</v>
      </c>
      <c r="H18" s="12">
        <v>1612</v>
      </c>
      <c r="I18" s="13" t="s">
        <v>22</v>
      </c>
      <c r="J18" s="5" t="str">
        <f>'[1]Paste Data Here'!G18</f>
        <v>16:17_x000D_
Dropoff</v>
      </c>
      <c r="K18" s="21">
        <f t="shared" si="6"/>
        <v>0</v>
      </c>
      <c r="L18" s="14">
        <f t="shared" si="7"/>
        <v>0</v>
      </c>
      <c r="M18" s="22" t="str">
        <f t="shared" si="11"/>
        <v/>
      </c>
      <c r="N18" s="15">
        <f t="shared" si="20"/>
        <v>0.48333333333333162</v>
      </c>
      <c r="O18" s="16" t="str">
        <f t="shared" si="9"/>
        <v/>
      </c>
      <c r="P18" t="s">
        <v>29</v>
      </c>
      <c r="Q18" s="8">
        <v>0</v>
      </c>
      <c r="R18" s="8">
        <v>0</v>
      </c>
      <c r="S18" s="17" t="str">
        <f t="shared" si="10"/>
        <v>ff</v>
      </c>
      <c r="T18" s="8">
        <f t="shared" si="21"/>
        <v>0</v>
      </c>
      <c r="AC18" s="26" t="str">
        <f t="shared" si="12"/>
        <v>40679WaiverClient5007 A W</v>
      </c>
      <c r="AD18" s="11">
        <f t="shared" si="15"/>
        <v>40679</v>
      </c>
      <c r="AE18" t="str">
        <f t="shared" si="16"/>
        <v>Waiver</v>
      </c>
      <c r="AF18" t="str">
        <f t="shared" si="17"/>
        <v>Client5</v>
      </c>
      <c r="AG18">
        <f t="shared" si="18"/>
        <v>626</v>
      </c>
      <c r="AH18">
        <f t="shared" si="14"/>
        <v>658</v>
      </c>
      <c r="AJ18" t="str">
        <f t="shared" si="19"/>
        <v>007 A W</v>
      </c>
    </row>
    <row r="19" spans="1:36">
      <c r="A19">
        <f t="shared" si="2"/>
        <v>0</v>
      </c>
      <c r="B19" s="26" t="str">
        <f t="shared" si="3"/>
        <v>40679Waiver005 P W</v>
      </c>
      <c r="C19" s="11">
        <v>40679</v>
      </c>
      <c r="D19" t="s">
        <v>19</v>
      </c>
      <c r="E19" t="s">
        <v>28</v>
      </c>
      <c r="F19" s="1">
        <f t="shared" si="4"/>
        <v>5</v>
      </c>
      <c r="G19" s="1" t="str">
        <f t="shared" si="5"/>
        <v>16:36</v>
      </c>
      <c r="H19" s="12">
        <v>1630</v>
      </c>
      <c r="I19" s="13" t="s">
        <v>22</v>
      </c>
      <c r="J19" s="5" t="str">
        <f>'[1]Paste Data Here'!G19</f>
        <v>16:36_x000D_
Pullin</v>
      </c>
      <c r="K19" s="21">
        <f>IF(F19=F20,0,H19)</f>
        <v>1630</v>
      </c>
      <c r="L19" s="14">
        <f t="shared" si="7"/>
        <v>0</v>
      </c>
      <c r="M19" s="22" t="str">
        <f t="shared" si="11"/>
        <v/>
      </c>
      <c r="N19" s="15">
        <f>IF(F19=F18,(24*MOD(TEXT(H19,"00\:00")-TEXT(H18,"00\:00"),1)),0)</f>
        <v>0.3000000000000016</v>
      </c>
      <c r="O19" s="16" t="str">
        <f t="shared" si="9"/>
        <v/>
      </c>
      <c r="Q19" s="8"/>
      <c r="R19" s="8"/>
      <c r="S19" s="17" t="str">
        <f t="shared" si="10"/>
        <v>in</v>
      </c>
      <c r="T19" s="8">
        <f t="shared" si="21"/>
        <v>0</v>
      </c>
      <c r="U19" s="23"/>
      <c r="AC19" s="26" t="str">
        <f t="shared" si="12"/>
        <v>40679WaiverClient5007 A W</v>
      </c>
      <c r="AD19" s="11">
        <f t="shared" si="15"/>
        <v>40679</v>
      </c>
      <c r="AE19" t="str">
        <f t="shared" si="16"/>
        <v>Waiver</v>
      </c>
      <c r="AF19" t="str">
        <f t="shared" si="17"/>
        <v>Client5</v>
      </c>
      <c r="AG19">
        <f t="shared" si="18"/>
        <v>626</v>
      </c>
      <c r="AH19">
        <f t="shared" si="14"/>
        <v>658</v>
      </c>
      <c r="AJ19" t="str">
        <f t="shared" si="19"/>
        <v>007 A W</v>
      </c>
    </row>
    <row r="20" spans="1:36">
      <c r="A20">
        <f t="shared" si="2"/>
        <v>0</v>
      </c>
      <c r="B20" s="26" t="str">
        <f t="shared" si="3"/>
        <v>40679Waiver007 A W</v>
      </c>
      <c r="C20" s="11">
        <v>40679</v>
      </c>
      <c r="D20" t="s">
        <v>19</v>
      </c>
      <c r="E20" t="s">
        <v>30</v>
      </c>
      <c r="F20" s="1">
        <f t="shared" si="4"/>
        <v>7</v>
      </c>
      <c r="G20" s="1" t="str">
        <f t="shared" si="5"/>
        <v>06:00</v>
      </c>
      <c r="H20" s="12">
        <v>600</v>
      </c>
      <c r="I20" s="13" t="s">
        <v>22</v>
      </c>
      <c r="J20" s="5" t="str">
        <f>'[1]Paste Data Here'!G20</f>
        <v>06:00_x000D_
Pullout</v>
      </c>
      <c r="K20" s="21">
        <f t="shared" si="6"/>
        <v>0</v>
      </c>
      <c r="L20" s="14">
        <f>IF(F20=F19,0,H20)</f>
        <v>600</v>
      </c>
      <c r="M20" s="22" t="str">
        <f>IF(S20="up",(24*MOD(TEXT(H20,"00\:00")-TEXT(H19,"00\:00"),1)),"")</f>
        <v/>
      </c>
      <c r="N20" s="15">
        <f>IF(F20=F19,(24*MOD(TEXT(H20,"00\:00")-TEXT(H19,"00\:00"),1)),0)</f>
        <v>0</v>
      </c>
      <c r="O20" s="16" t="str">
        <f t="shared" si="9"/>
        <v/>
      </c>
      <c r="Q20" s="8"/>
      <c r="R20" s="8"/>
      <c r="S20" s="17" t="str">
        <f t="shared" si="10"/>
        <v>ut</v>
      </c>
      <c r="T20" s="8">
        <f>IF(AND(S20="ut",S19="in"),1,0)</f>
        <v>1</v>
      </c>
      <c r="AC20" s="26" t="str">
        <f t="shared" si="12"/>
        <v>40679WaiverClient5007 A W</v>
      </c>
      <c r="AD20" s="11">
        <f t="shared" si="15"/>
        <v>40679</v>
      </c>
      <c r="AE20" t="str">
        <f t="shared" si="16"/>
        <v>Waiver</v>
      </c>
      <c r="AF20" t="str">
        <f t="shared" si="17"/>
        <v>Client5</v>
      </c>
      <c r="AG20">
        <f t="shared" si="18"/>
        <v>626</v>
      </c>
      <c r="AH20">
        <f t="shared" si="14"/>
        <v>658</v>
      </c>
      <c r="AJ20" t="str">
        <f t="shared" si="19"/>
        <v>007 A W</v>
      </c>
    </row>
    <row r="21" spans="1:36">
      <c r="A21" t="str">
        <f t="shared" si="2"/>
        <v>CLI1</v>
      </c>
      <c r="B21" s="26" t="str">
        <f t="shared" si="3"/>
        <v>40679WaiverClient5007 A WCLI1</v>
      </c>
      <c r="C21" s="11">
        <v>40679</v>
      </c>
      <c r="D21" t="s">
        <v>19</v>
      </c>
      <c r="E21" t="s">
        <v>30</v>
      </c>
      <c r="F21" s="1">
        <f t="shared" si="4"/>
        <v>7</v>
      </c>
      <c r="G21" s="1" t="str">
        <f t="shared" si="5"/>
        <v>06:26</v>
      </c>
      <c r="H21" s="12">
        <v>626</v>
      </c>
      <c r="I21" s="13" t="s">
        <v>22</v>
      </c>
      <c r="J21" s="5" t="str">
        <f>'[1]Paste Data Here'!G21</f>
        <v>06:26_x000D_
Pickup</v>
      </c>
      <c r="K21" s="21">
        <f t="shared" si="6"/>
        <v>0</v>
      </c>
      <c r="L21" s="14">
        <f t="shared" si="7"/>
        <v>0</v>
      </c>
      <c r="M21" s="22">
        <f t="shared" si="11"/>
        <v>0.43333333333333313</v>
      </c>
      <c r="N21" s="15">
        <f t="shared" si="20"/>
        <v>0.43333333333333313</v>
      </c>
      <c r="O21" s="16" t="str">
        <f>IF(AND(T21=1,N21&gt;1),N21,IF(N21&gt;1,N21-1,""))</f>
        <v/>
      </c>
      <c r="P21" t="s">
        <v>31</v>
      </c>
      <c r="Q21" s="8" t="s">
        <v>24</v>
      </c>
      <c r="R21" s="8" t="s">
        <v>25</v>
      </c>
      <c r="S21" s="17" t="str">
        <f t="shared" si="10"/>
        <v>up</v>
      </c>
      <c r="T21" s="8">
        <f t="shared" si="21"/>
        <v>0</v>
      </c>
      <c r="U21" t="s">
        <v>32</v>
      </c>
      <c r="AC21" s="26" t="str">
        <f t="shared" si="12"/>
        <v>40679WaiverClient6007 A W</v>
      </c>
      <c r="AD21" s="11">
        <f t="shared" si="15"/>
        <v>40679</v>
      </c>
      <c r="AE21" t="str">
        <f t="shared" si="16"/>
        <v>Waiver</v>
      </c>
      <c r="AF21" t="str">
        <f t="shared" si="17"/>
        <v>Client6</v>
      </c>
      <c r="AG21">
        <f t="shared" si="18"/>
        <v>710</v>
      </c>
      <c r="AH21">
        <f t="shared" si="14"/>
        <v>740</v>
      </c>
      <c r="AJ21" t="str">
        <f t="shared" si="19"/>
        <v>007 A W</v>
      </c>
    </row>
    <row r="22" spans="1:36">
      <c r="A22">
        <f t="shared" si="2"/>
        <v>0</v>
      </c>
      <c r="B22" s="26" t="str">
        <f t="shared" si="3"/>
        <v>40679WaiverClient5007 A W0</v>
      </c>
      <c r="C22" s="11">
        <v>40679</v>
      </c>
      <c r="D22" t="s">
        <v>19</v>
      </c>
      <c r="E22" t="s">
        <v>30</v>
      </c>
      <c r="F22" s="1">
        <f t="shared" si="4"/>
        <v>7</v>
      </c>
      <c r="G22" s="1" t="str">
        <f t="shared" si="5"/>
        <v>06:58</v>
      </c>
      <c r="H22" s="12">
        <v>658</v>
      </c>
      <c r="I22" s="13" t="s">
        <v>22</v>
      </c>
      <c r="J22" s="5" t="str">
        <f>'[1]Paste Data Here'!G22</f>
        <v>06:58_x000D_
Dropoff</v>
      </c>
      <c r="K22" s="21">
        <f t="shared" si="6"/>
        <v>0</v>
      </c>
      <c r="L22" s="14">
        <f t="shared" si="7"/>
        <v>0</v>
      </c>
      <c r="M22" s="22" t="str">
        <f t="shared" si="11"/>
        <v/>
      </c>
      <c r="N22" s="15">
        <f t="shared" si="20"/>
        <v>0.5333333333333341</v>
      </c>
      <c r="O22" s="16" t="str">
        <f t="shared" si="9"/>
        <v/>
      </c>
      <c r="P22" t="s">
        <v>31</v>
      </c>
      <c r="Q22" s="8">
        <v>0</v>
      </c>
      <c r="R22" s="8">
        <v>0</v>
      </c>
      <c r="S22" s="17" t="str">
        <f t="shared" si="10"/>
        <v>ff</v>
      </c>
      <c r="T22" s="8">
        <f t="shared" si="21"/>
        <v>0</v>
      </c>
      <c r="AC22" s="26" t="str">
        <f t="shared" si="12"/>
        <v>40679WaiverClient6007 A W</v>
      </c>
      <c r="AD22" s="11">
        <f t="shared" si="15"/>
        <v>40679</v>
      </c>
      <c r="AE22" t="str">
        <f t="shared" si="16"/>
        <v>Waiver</v>
      </c>
      <c r="AF22" t="str">
        <f t="shared" si="17"/>
        <v>Client6</v>
      </c>
      <c r="AG22">
        <f t="shared" si="18"/>
        <v>710</v>
      </c>
      <c r="AH22">
        <f t="shared" si="14"/>
        <v>740</v>
      </c>
      <c r="AJ22" t="str">
        <f t="shared" si="19"/>
        <v>007 A W</v>
      </c>
    </row>
    <row r="23" spans="1:36">
      <c r="A23" t="str">
        <f t="shared" si="2"/>
        <v>CLI1</v>
      </c>
      <c r="B23" s="26" t="str">
        <f t="shared" si="3"/>
        <v>40679WaiverClient6007 A WCLI1</v>
      </c>
      <c r="C23" s="11">
        <v>40679</v>
      </c>
      <c r="D23" t="s">
        <v>19</v>
      </c>
      <c r="E23" t="s">
        <v>30</v>
      </c>
      <c r="F23" s="1">
        <f t="shared" si="4"/>
        <v>7</v>
      </c>
      <c r="G23" s="1" t="str">
        <f t="shared" si="5"/>
        <v>07:10</v>
      </c>
      <c r="H23" s="12">
        <v>710</v>
      </c>
      <c r="I23" s="13" t="s">
        <v>22</v>
      </c>
      <c r="J23" s="5" t="str">
        <f>'[1]Paste Data Here'!G23</f>
        <v>07:10_x000D_
Pickup</v>
      </c>
      <c r="K23" s="21">
        <f t="shared" si="6"/>
        <v>0</v>
      </c>
      <c r="L23" s="14">
        <f t="shared" si="7"/>
        <v>0</v>
      </c>
      <c r="M23" s="22">
        <f t="shared" si="11"/>
        <v>0.19999999999999929</v>
      </c>
      <c r="N23" s="15">
        <f t="shared" si="20"/>
        <v>0.19999999999999929</v>
      </c>
      <c r="O23" s="16" t="str">
        <f t="shared" si="9"/>
        <v/>
      </c>
      <c r="P23" t="s">
        <v>33</v>
      </c>
      <c r="Q23" s="8" t="s">
        <v>24</v>
      </c>
      <c r="R23" s="8" t="s">
        <v>25</v>
      </c>
      <c r="S23" s="17" t="str">
        <f t="shared" si="10"/>
        <v>up</v>
      </c>
      <c r="T23" s="8">
        <f t="shared" si="21"/>
        <v>0</v>
      </c>
      <c r="U23" t="s">
        <v>34</v>
      </c>
      <c r="AC23" s="26" t="str">
        <f t="shared" si="12"/>
        <v>40679WaiverClient7007 A W</v>
      </c>
      <c r="AD23" s="11">
        <f t="shared" si="15"/>
        <v>40679</v>
      </c>
      <c r="AE23" t="str">
        <f t="shared" si="16"/>
        <v>Waiver</v>
      </c>
      <c r="AF23" t="str">
        <f t="shared" si="17"/>
        <v>Client7</v>
      </c>
      <c r="AG23">
        <f t="shared" si="18"/>
        <v>815</v>
      </c>
      <c r="AH23">
        <f t="shared" si="14"/>
        <v>844</v>
      </c>
      <c r="AJ23" t="str">
        <f t="shared" si="19"/>
        <v>007 A W</v>
      </c>
    </row>
    <row r="24" spans="1:36">
      <c r="A24">
        <f t="shared" si="2"/>
        <v>0</v>
      </c>
      <c r="B24" s="26" t="str">
        <f t="shared" si="3"/>
        <v>40679WaiverClient6007 A W0</v>
      </c>
      <c r="C24" s="11">
        <v>40679</v>
      </c>
      <c r="D24" t="s">
        <v>19</v>
      </c>
      <c r="E24" t="s">
        <v>30</v>
      </c>
      <c r="F24" s="1">
        <f t="shared" si="4"/>
        <v>7</v>
      </c>
      <c r="G24" s="1" t="str">
        <f t="shared" si="5"/>
        <v>07:40</v>
      </c>
      <c r="H24" s="12">
        <v>740</v>
      </c>
      <c r="I24" s="13" t="s">
        <v>22</v>
      </c>
      <c r="J24" s="5" t="str">
        <f>'[1]Paste Data Here'!G24</f>
        <v>07:40_x000D_
Dropoff</v>
      </c>
      <c r="K24" s="21">
        <f>IF(F24=F25,0,H24)</f>
        <v>0</v>
      </c>
      <c r="L24" s="14">
        <f t="shared" si="7"/>
        <v>0</v>
      </c>
      <c r="M24" s="22" t="str">
        <f t="shared" si="11"/>
        <v/>
      </c>
      <c r="N24" s="15">
        <f t="shared" si="20"/>
        <v>0.50000000000000089</v>
      </c>
      <c r="O24" s="16" t="str">
        <f t="shared" si="9"/>
        <v/>
      </c>
      <c r="P24" t="s">
        <v>33</v>
      </c>
      <c r="Q24" s="8">
        <v>0</v>
      </c>
      <c r="R24" s="8">
        <v>0</v>
      </c>
      <c r="S24" s="17" t="str">
        <f t="shared" si="10"/>
        <v>ff</v>
      </c>
      <c r="T24" s="8">
        <f t="shared" si="21"/>
        <v>0</v>
      </c>
      <c r="U24" t="s">
        <v>35</v>
      </c>
      <c r="AC24" s="26" t="str">
        <f t="shared" si="12"/>
        <v>40679WaiverClient7007 A W</v>
      </c>
      <c r="AD24" s="11">
        <f t="shared" si="15"/>
        <v>40679</v>
      </c>
      <c r="AE24" t="str">
        <f t="shared" si="16"/>
        <v>Waiver</v>
      </c>
      <c r="AF24" t="str">
        <f t="shared" si="17"/>
        <v>Client7</v>
      </c>
      <c r="AG24">
        <f t="shared" si="18"/>
        <v>815</v>
      </c>
      <c r="AH24">
        <f t="shared" si="14"/>
        <v>844</v>
      </c>
      <c r="AJ24" t="str">
        <f t="shared" si="19"/>
        <v>007 A W</v>
      </c>
    </row>
    <row r="25" spans="1:36">
      <c r="A25" t="str">
        <f t="shared" si="2"/>
        <v>CLI1</v>
      </c>
      <c r="B25" s="26" t="str">
        <f t="shared" si="3"/>
        <v>40679WaiverClient7007 A WCLI1</v>
      </c>
      <c r="C25" s="11">
        <v>40679</v>
      </c>
      <c r="D25" t="s">
        <v>19</v>
      </c>
      <c r="E25" t="s">
        <v>30</v>
      </c>
      <c r="F25" s="1">
        <f t="shared" si="4"/>
        <v>7</v>
      </c>
      <c r="G25" s="1" t="str">
        <f t="shared" si="5"/>
        <v>08:15</v>
      </c>
      <c r="H25" s="12">
        <v>815</v>
      </c>
      <c r="I25" s="13" t="s">
        <v>22</v>
      </c>
      <c r="J25" s="5" t="str">
        <f>'[1]Paste Data Here'!G25</f>
        <v>08:15_x000D_
Pickup</v>
      </c>
      <c r="K25" s="21">
        <f t="shared" si="6"/>
        <v>0</v>
      </c>
      <c r="L25" s="14">
        <f>IF(F25=F24,0,H25)</f>
        <v>0</v>
      </c>
      <c r="M25" s="22">
        <f>IF(S25="up",(24*MOD(TEXT(H25,"00\:00")-TEXT(H24,"00\:00"),1)),"")</f>
        <v>0.58333333333333259</v>
      </c>
      <c r="N25" s="15">
        <f>IF(F25=F24,(24*MOD(TEXT(H25,"00\:00")-TEXT(H24,"00\:00"),1)),0)</f>
        <v>0.58333333333333259</v>
      </c>
      <c r="O25" s="16" t="str">
        <f t="shared" si="9"/>
        <v/>
      </c>
      <c r="P25" t="s">
        <v>36</v>
      </c>
      <c r="Q25" s="8" t="s">
        <v>24</v>
      </c>
      <c r="R25" s="8" t="s">
        <v>25</v>
      </c>
      <c r="S25" s="17" t="str">
        <f t="shared" si="10"/>
        <v>up</v>
      </c>
      <c r="T25" s="8">
        <f>IF(AND(S25="ut",S24="in"),1,0)</f>
        <v>0</v>
      </c>
      <c r="AC25" s="26" t="str">
        <f t="shared" si="12"/>
        <v>40679WaiverClient8007 A W</v>
      </c>
      <c r="AD25" s="11">
        <f t="shared" si="15"/>
        <v>40679</v>
      </c>
      <c r="AE25" t="str">
        <f t="shared" si="16"/>
        <v>Waiver</v>
      </c>
      <c r="AF25" t="str">
        <f t="shared" si="17"/>
        <v>Client8</v>
      </c>
      <c r="AG25">
        <f t="shared" si="18"/>
        <v>930</v>
      </c>
      <c r="AH25">
        <f t="shared" si="14"/>
        <v>949</v>
      </c>
      <c r="AJ25" t="str">
        <f t="shared" si="19"/>
        <v>007 A W</v>
      </c>
    </row>
    <row r="26" spans="1:36">
      <c r="A26">
        <f t="shared" si="2"/>
        <v>0</v>
      </c>
      <c r="B26" s="26" t="str">
        <f t="shared" si="3"/>
        <v>40679WaiverClient7007 A W0</v>
      </c>
      <c r="C26" s="11">
        <v>40679</v>
      </c>
      <c r="D26" t="s">
        <v>19</v>
      </c>
      <c r="E26" t="s">
        <v>30</v>
      </c>
      <c r="F26" s="1">
        <f t="shared" si="4"/>
        <v>7</v>
      </c>
      <c r="G26" s="1" t="str">
        <f t="shared" si="5"/>
        <v>08:44</v>
      </c>
      <c r="H26" s="12">
        <v>844</v>
      </c>
      <c r="I26" s="13" t="s">
        <v>22</v>
      </c>
      <c r="J26" s="5" t="str">
        <f>'[1]Paste Data Here'!G26</f>
        <v>08:44_x000D_
Dropoff</v>
      </c>
      <c r="K26" s="21">
        <f t="shared" si="6"/>
        <v>0</v>
      </c>
      <c r="L26" s="14">
        <f t="shared" si="7"/>
        <v>0</v>
      </c>
      <c r="M26" s="22" t="str">
        <f t="shared" si="11"/>
        <v/>
      </c>
      <c r="N26" s="15">
        <f t="shared" si="20"/>
        <v>0.48333333333333295</v>
      </c>
      <c r="O26" s="16" t="str">
        <f t="shared" si="9"/>
        <v/>
      </c>
      <c r="P26" t="s">
        <v>36</v>
      </c>
      <c r="Q26" s="8">
        <v>0</v>
      </c>
      <c r="R26" s="8">
        <v>0</v>
      </c>
      <c r="S26" s="17" t="str">
        <f t="shared" si="10"/>
        <v>ff</v>
      </c>
      <c r="T26" s="8">
        <f t="shared" si="21"/>
        <v>0</v>
      </c>
      <c r="U26" t="s">
        <v>37</v>
      </c>
      <c r="AC26" s="26" t="str">
        <f t="shared" si="12"/>
        <v>40679WaiverClient8007 A W</v>
      </c>
      <c r="AD26" s="11">
        <f t="shared" si="15"/>
        <v>40679</v>
      </c>
      <c r="AE26" t="str">
        <f t="shared" si="16"/>
        <v>Waiver</v>
      </c>
      <c r="AF26" t="str">
        <f t="shared" si="17"/>
        <v>Client8</v>
      </c>
      <c r="AG26">
        <f t="shared" si="18"/>
        <v>930</v>
      </c>
      <c r="AH26">
        <f t="shared" si="14"/>
        <v>949</v>
      </c>
      <c r="AJ26" t="str">
        <f t="shared" si="19"/>
        <v>007 A W</v>
      </c>
    </row>
    <row r="27" spans="1:36">
      <c r="A27" t="str">
        <f t="shared" si="2"/>
        <v>CLI1</v>
      </c>
      <c r="B27" s="26" t="str">
        <f t="shared" si="3"/>
        <v>40679WaiverClient8007 A WCLI1</v>
      </c>
      <c r="C27" s="11">
        <v>40679</v>
      </c>
      <c r="D27" t="s">
        <v>19</v>
      </c>
      <c r="E27" t="s">
        <v>30</v>
      </c>
      <c r="F27" s="1">
        <f t="shared" si="4"/>
        <v>7</v>
      </c>
      <c r="G27" s="1" t="str">
        <f t="shared" si="5"/>
        <v>09:30</v>
      </c>
      <c r="H27" s="12">
        <v>930</v>
      </c>
      <c r="I27" s="13" t="s">
        <v>22</v>
      </c>
      <c r="J27" s="5" t="str">
        <f>'[1]Paste Data Here'!G27</f>
        <v>09:30_x000D_
Pickup</v>
      </c>
      <c r="K27" s="21">
        <f t="shared" si="6"/>
        <v>0</v>
      </c>
      <c r="L27" s="14">
        <f t="shared" si="7"/>
        <v>0</v>
      </c>
      <c r="M27" s="22">
        <f t="shared" si="11"/>
        <v>0.76666666666666661</v>
      </c>
      <c r="N27" s="15">
        <f t="shared" si="20"/>
        <v>0.76666666666666661</v>
      </c>
      <c r="O27" s="16" t="str">
        <f t="shared" si="9"/>
        <v/>
      </c>
      <c r="P27" t="s">
        <v>38</v>
      </c>
      <c r="Q27" s="8" t="s">
        <v>24</v>
      </c>
      <c r="R27" s="8" t="s">
        <v>25</v>
      </c>
      <c r="S27" s="17" t="str">
        <f t="shared" si="10"/>
        <v>up</v>
      </c>
      <c r="T27" s="8">
        <f t="shared" si="21"/>
        <v>0</v>
      </c>
      <c r="AC27" s="26" t="str">
        <f t="shared" si="12"/>
        <v>40679WaiverClient9007 A W</v>
      </c>
      <c r="AD27" s="11">
        <f t="shared" si="15"/>
        <v>40679</v>
      </c>
      <c r="AE27" t="str">
        <f t="shared" si="16"/>
        <v>Waiver</v>
      </c>
      <c r="AF27" t="str">
        <f t="shared" si="17"/>
        <v>Client9</v>
      </c>
      <c r="AG27">
        <f t="shared" si="18"/>
        <v>1025</v>
      </c>
      <c r="AH27">
        <f t="shared" si="14"/>
        <v>1057</v>
      </c>
      <c r="AJ27" t="str">
        <f t="shared" si="19"/>
        <v>007 A W</v>
      </c>
    </row>
    <row r="28" spans="1:36">
      <c r="A28">
        <f t="shared" si="2"/>
        <v>0</v>
      </c>
      <c r="B28" s="26" t="str">
        <f t="shared" si="3"/>
        <v>40679WaiverClient8007 A W0</v>
      </c>
      <c r="C28" s="11">
        <v>40679</v>
      </c>
      <c r="D28" t="s">
        <v>19</v>
      </c>
      <c r="E28" t="s">
        <v>30</v>
      </c>
      <c r="F28" s="1">
        <f t="shared" si="4"/>
        <v>7</v>
      </c>
      <c r="G28" s="1" t="str">
        <f t="shared" si="5"/>
        <v>09:49</v>
      </c>
      <c r="H28" s="12">
        <v>949</v>
      </c>
      <c r="I28" s="13" t="s">
        <v>22</v>
      </c>
      <c r="J28" s="5" t="str">
        <f>'[1]Paste Data Here'!G28</f>
        <v>09:49_x000D_
Dropoff</v>
      </c>
      <c r="K28" s="21">
        <f t="shared" si="6"/>
        <v>0</v>
      </c>
      <c r="L28" s="14">
        <f t="shared" si="7"/>
        <v>0</v>
      </c>
      <c r="M28" s="22" t="str">
        <f t="shared" si="11"/>
        <v/>
      </c>
      <c r="N28" s="15">
        <f t="shared" si="20"/>
        <v>0.31666666666666687</v>
      </c>
      <c r="O28" s="16" t="str">
        <f t="shared" si="9"/>
        <v/>
      </c>
      <c r="P28" t="s">
        <v>38</v>
      </c>
      <c r="Q28" s="8">
        <v>0</v>
      </c>
      <c r="R28" s="8">
        <v>0</v>
      </c>
      <c r="S28" s="17" t="str">
        <f t="shared" si="10"/>
        <v>ff</v>
      </c>
      <c r="T28" s="8">
        <f t="shared" si="21"/>
        <v>0</v>
      </c>
      <c r="U28" t="s">
        <v>44</v>
      </c>
      <c r="AC28" s="26" t="str">
        <f t="shared" si="12"/>
        <v>40679WaiverClient9007 A W</v>
      </c>
      <c r="AD28" s="11">
        <f t="shared" si="15"/>
        <v>40679</v>
      </c>
      <c r="AE28" t="str">
        <f t="shared" si="16"/>
        <v>Waiver</v>
      </c>
      <c r="AF28" t="str">
        <f t="shared" si="17"/>
        <v>Client9</v>
      </c>
      <c r="AG28">
        <f t="shared" si="18"/>
        <v>1025</v>
      </c>
      <c r="AH28">
        <f t="shared" si="14"/>
        <v>1057</v>
      </c>
      <c r="AJ28" t="str">
        <f t="shared" si="19"/>
        <v>007 A W</v>
      </c>
    </row>
    <row r="29" spans="1:36">
      <c r="A29" t="str">
        <f t="shared" si="2"/>
        <v>CLI1</v>
      </c>
      <c r="B29" s="26" t="str">
        <f t="shared" si="3"/>
        <v>40679WaiverClient9007 A WCLI1</v>
      </c>
      <c r="C29" s="11">
        <v>40679</v>
      </c>
      <c r="D29" t="s">
        <v>19</v>
      </c>
      <c r="E29" t="s">
        <v>30</v>
      </c>
      <c r="F29" s="1">
        <f t="shared" si="4"/>
        <v>7</v>
      </c>
      <c r="G29" s="1" t="str">
        <f t="shared" si="5"/>
        <v>10:25</v>
      </c>
      <c r="H29" s="12">
        <v>1025</v>
      </c>
      <c r="I29" s="13" t="s">
        <v>22</v>
      </c>
      <c r="J29" s="5" t="str">
        <f>'[1]Paste Data Here'!G29</f>
        <v>10:25_x000D_
Pickup</v>
      </c>
      <c r="K29" s="21">
        <f t="shared" si="6"/>
        <v>0</v>
      </c>
      <c r="L29" s="14">
        <f t="shared" si="7"/>
        <v>0</v>
      </c>
      <c r="M29" s="22">
        <f t="shared" si="11"/>
        <v>0.5999999999999992</v>
      </c>
      <c r="N29" s="15">
        <f>IF(F29=F28,(24*MOD(TEXT(H29,"00\:00")-TEXT(H28,"00\:00"),1)),0)</f>
        <v>0.5999999999999992</v>
      </c>
      <c r="O29" s="16" t="str">
        <f t="shared" si="9"/>
        <v/>
      </c>
      <c r="P29" t="s">
        <v>39</v>
      </c>
      <c r="Q29" s="8" t="s">
        <v>24</v>
      </c>
      <c r="R29" s="8" t="s">
        <v>25</v>
      </c>
      <c r="S29" s="17" t="str">
        <f t="shared" si="10"/>
        <v>up</v>
      </c>
      <c r="T29" s="8">
        <f t="shared" si="21"/>
        <v>0</v>
      </c>
      <c r="U29" t="s">
        <v>45</v>
      </c>
      <c r="AC29" s="26" t="str">
        <f t="shared" si="12"/>
        <v>40679WaiverClient10007 P W</v>
      </c>
      <c r="AD29" s="11">
        <f t="shared" si="15"/>
        <v>40679</v>
      </c>
      <c r="AE29" t="str">
        <f t="shared" si="16"/>
        <v>Waiver</v>
      </c>
      <c r="AF29" t="str">
        <f t="shared" si="17"/>
        <v>Client10</v>
      </c>
      <c r="AG29">
        <f t="shared" si="18"/>
        <v>1521</v>
      </c>
      <c r="AH29">
        <f t="shared" si="14"/>
        <v>1543</v>
      </c>
      <c r="AJ29" t="str">
        <f t="shared" si="19"/>
        <v>007 P W</v>
      </c>
    </row>
    <row r="30" spans="1:36">
      <c r="A30">
        <f t="shared" si="2"/>
        <v>0</v>
      </c>
      <c r="B30" s="26" t="str">
        <f t="shared" si="3"/>
        <v>40679WaiverClient9007 A W0</v>
      </c>
      <c r="C30" s="11">
        <v>40679</v>
      </c>
      <c r="D30" t="s">
        <v>19</v>
      </c>
      <c r="E30" t="s">
        <v>30</v>
      </c>
      <c r="F30" s="1">
        <f t="shared" si="4"/>
        <v>7</v>
      </c>
      <c r="G30" s="1" t="str">
        <f t="shared" si="5"/>
        <v>10:57</v>
      </c>
      <c r="H30" s="12">
        <v>1057</v>
      </c>
      <c r="I30" s="13" t="s">
        <v>22</v>
      </c>
      <c r="J30" s="5" t="str">
        <f>'[1]Paste Data Here'!G30</f>
        <v>10:57_x000D_
Dropoff</v>
      </c>
      <c r="K30" s="21">
        <f t="shared" si="6"/>
        <v>0</v>
      </c>
      <c r="L30" s="14">
        <f t="shared" si="7"/>
        <v>0</v>
      </c>
      <c r="M30" s="22" t="str">
        <f t="shared" si="11"/>
        <v/>
      </c>
      <c r="N30" s="15">
        <f t="shared" si="20"/>
        <v>0.5333333333333341</v>
      </c>
      <c r="O30" s="16" t="str">
        <f t="shared" si="9"/>
        <v/>
      </c>
      <c r="P30" t="s">
        <v>39</v>
      </c>
      <c r="Q30" s="8">
        <v>0</v>
      </c>
      <c r="R30" s="8">
        <v>0</v>
      </c>
      <c r="S30" s="17" t="str">
        <f t="shared" si="10"/>
        <v>ff</v>
      </c>
      <c r="T30" s="8">
        <f t="shared" si="21"/>
        <v>0</v>
      </c>
      <c r="U30" t="s">
        <v>46</v>
      </c>
      <c r="AC30" s="26" t="str">
        <f t="shared" si="12"/>
        <v>40679WaiverClient10007 P W</v>
      </c>
      <c r="AD30" s="11">
        <f t="shared" si="15"/>
        <v>40679</v>
      </c>
      <c r="AE30" t="str">
        <f t="shared" si="16"/>
        <v>Waiver</v>
      </c>
      <c r="AF30" t="str">
        <f t="shared" si="17"/>
        <v>Client10</v>
      </c>
      <c r="AG30">
        <f t="shared" si="18"/>
        <v>1521</v>
      </c>
      <c r="AH30">
        <f t="shared" si="14"/>
        <v>1543</v>
      </c>
      <c r="AJ30" t="str">
        <f t="shared" si="19"/>
        <v>007 P W</v>
      </c>
    </row>
    <row r="31" spans="1:36">
      <c r="A31">
        <f t="shared" si="2"/>
        <v>0</v>
      </c>
      <c r="B31" s="26" t="str">
        <f t="shared" si="3"/>
        <v>40679Waiver007 A W</v>
      </c>
      <c r="C31" s="11">
        <v>40679</v>
      </c>
      <c r="D31" t="s">
        <v>19</v>
      </c>
      <c r="E31" t="s">
        <v>30</v>
      </c>
      <c r="F31" s="1">
        <f t="shared" si="4"/>
        <v>7</v>
      </c>
      <c r="G31" s="1" t="str">
        <f t="shared" si="5"/>
        <v>11:17</v>
      </c>
      <c r="H31" s="12">
        <v>1115</v>
      </c>
      <c r="I31" s="13" t="s">
        <v>22</v>
      </c>
      <c r="J31" s="5" t="str">
        <f>'[1]Paste Data Here'!G31</f>
        <v>11:17_x000D_
Pullin</v>
      </c>
      <c r="K31" s="21">
        <f t="shared" si="6"/>
        <v>0</v>
      </c>
      <c r="L31" s="14">
        <f t="shared" si="7"/>
        <v>0</v>
      </c>
      <c r="M31" s="22" t="str">
        <f t="shared" si="11"/>
        <v/>
      </c>
      <c r="N31" s="15">
        <f t="shared" si="20"/>
        <v>0.30000000000000027</v>
      </c>
      <c r="O31" s="16" t="str">
        <f t="shared" si="9"/>
        <v/>
      </c>
      <c r="Q31" s="8"/>
      <c r="R31" s="8"/>
      <c r="S31" s="17" t="str">
        <f t="shared" si="10"/>
        <v>in</v>
      </c>
      <c r="T31" s="8">
        <f t="shared" si="21"/>
        <v>0</v>
      </c>
      <c r="AC31" s="26" t="str">
        <f t="shared" si="12"/>
        <v>40679WaiverClient10007 P W</v>
      </c>
      <c r="AD31" s="11">
        <f t="shared" si="15"/>
        <v>40679</v>
      </c>
      <c r="AE31" t="str">
        <f t="shared" si="16"/>
        <v>Waiver</v>
      </c>
      <c r="AF31" t="str">
        <f t="shared" si="17"/>
        <v>Client10</v>
      </c>
      <c r="AG31">
        <f t="shared" si="18"/>
        <v>1521</v>
      </c>
      <c r="AH31">
        <f t="shared" si="14"/>
        <v>1543</v>
      </c>
      <c r="AJ31" t="str">
        <f t="shared" si="19"/>
        <v>007 P W</v>
      </c>
    </row>
    <row r="32" spans="1:36" ht="18.75">
      <c r="A32">
        <f t="shared" si="2"/>
        <v>0</v>
      </c>
      <c r="B32" s="26" t="str">
        <f t="shared" si="3"/>
        <v>40679Waiver007 P W</v>
      </c>
      <c r="C32" s="11">
        <v>40679</v>
      </c>
      <c r="D32" t="s">
        <v>19</v>
      </c>
      <c r="E32" t="s">
        <v>40</v>
      </c>
      <c r="F32" s="1">
        <f t="shared" si="4"/>
        <v>7</v>
      </c>
      <c r="G32" s="1" t="str">
        <f t="shared" si="5"/>
        <v>14:49</v>
      </c>
      <c r="H32" s="12">
        <v>1450</v>
      </c>
      <c r="I32" s="13" t="s">
        <v>22</v>
      </c>
      <c r="J32" s="5" t="str">
        <f>'[1]Paste Data Here'!G32</f>
        <v>14:49_x000D_
Pullout</v>
      </c>
      <c r="K32" s="21">
        <f t="shared" si="6"/>
        <v>0</v>
      </c>
      <c r="L32" s="14">
        <f t="shared" si="7"/>
        <v>0</v>
      </c>
      <c r="M32" s="22" t="str">
        <f t="shared" si="11"/>
        <v/>
      </c>
      <c r="N32" s="15">
        <f t="shared" si="20"/>
        <v>3.5833333333333339</v>
      </c>
      <c r="O32" s="16">
        <f t="shared" si="9"/>
        <v>3.5833333333333339</v>
      </c>
      <c r="Q32" s="8"/>
      <c r="R32" s="8"/>
      <c r="S32" s="17" t="str">
        <f t="shared" si="10"/>
        <v>ut</v>
      </c>
      <c r="T32" s="8">
        <f t="shared" si="21"/>
        <v>1</v>
      </c>
      <c r="U32" s="24" t="s">
        <v>47</v>
      </c>
      <c r="AC32" s="26" t="str">
        <f t="shared" si="12"/>
        <v>40679WaiverClient10007 P W</v>
      </c>
      <c r="AD32" s="11">
        <f t="shared" si="15"/>
        <v>40679</v>
      </c>
      <c r="AE32" t="str">
        <f t="shared" si="16"/>
        <v>Waiver</v>
      </c>
      <c r="AF32" t="str">
        <f t="shared" si="17"/>
        <v>Client10</v>
      </c>
      <c r="AG32">
        <f t="shared" si="18"/>
        <v>1521</v>
      </c>
      <c r="AH32">
        <f t="shared" si="14"/>
        <v>1543</v>
      </c>
      <c r="AJ32" t="str">
        <f t="shared" si="19"/>
        <v>007 P W</v>
      </c>
    </row>
    <row r="33" spans="1:36">
      <c r="A33" t="str">
        <f t="shared" si="2"/>
        <v>CLI1</v>
      </c>
      <c r="B33" s="26" t="str">
        <f t="shared" si="3"/>
        <v>40679WaiverClient10007 P WCLI1</v>
      </c>
      <c r="C33" s="11">
        <v>40679</v>
      </c>
      <c r="D33" t="s">
        <v>19</v>
      </c>
      <c r="E33" t="s">
        <v>40</v>
      </c>
      <c r="F33" s="1">
        <f t="shared" si="4"/>
        <v>7</v>
      </c>
      <c r="G33" s="1" t="str">
        <f t="shared" si="5"/>
        <v>15:15</v>
      </c>
      <c r="H33" s="12">
        <v>1521</v>
      </c>
      <c r="I33" s="13" t="s">
        <v>22</v>
      </c>
      <c r="J33" s="5" t="str">
        <f>'[1]Paste Data Here'!G33</f>
        <v>15:15_x000D_
Pickup</v>
      </c>
      <c r="K33" s="21">
        <f t="shared" si="6"/>
        <v>0</v>
      </c>
      <c r="L33" s="14">
        <f t="shared" si="7"/>
        <v>0</v>
      </c>
      <c r="M33" s="22">
        <f t="shared" si="11"/>
        <v>0.51666666666666483</v>
      </c>
      <c r="N33" s="15">
        <f t="shared" si="20"/>
        <v>0.51666666666666483</v>
      </c>
      <c r="O33" s="16" t="str">
        <f>IF(AND(T33=1,N33&gt;1),N33,IF(N33&gt;1,N33-1,""))</f>
        <v/>
      </c>
      <c r="P33" t="s">
        <v>41</v>
      </c>
      <c r="Q33" s="8" t="s">
        <v>24</v>
      </c>
      <c r="R33" s="8" t="s">
        <v>25</v>
      </c>
      <c r="S33" s="17" t="str">
        <f t="shared" si="10"/>
        <v>up</v>
      </c>
      <c r="T33" s="8">
        <f t="shared" si="21"/>
        <v>0</v>
      </c>
      <c r="AC33" s="26" t="str">
        <f t="shared" si="12"/>
        <v>40679WaiverClient11007 P W</v>
      </c>
      <c r="AD33" s="11">
        <f t="shared" si="15"/>
        <v>40679</v>
      </c>
      <c r="AE33" t="str">
        <f t="shared" si="16"/>
        <v>Waiver</v>
      </c>
      <c r="AF33" t="str">
        <f t="shared" si="17"/>
        <v>Client11</v>
      </c>
      <c r="AG33">
        <f t="shared" si="18"/>
        <v>1555</v>
      </c>
      <c r="AH33">
        <f t="shared" si="14"/>
        <v>1639</v>
      </c>
      <c r="AJ33" t="str">
        <f t="shared" si="19"/>
        <v>007 P W</v>
      </c>
    </row>
    <row r="34" spans="1:36">
      <c r="A34">
        <f t="shared" si="2"/>
        <v>0</v>
      </c>
      <c r="B34" s="26" t="str">
        <f t="shared" si="3"/>
        <v>40679WaiverClient10007 P W0</v>
      </c>
      <c r="C34" s="11">
        <v>40679</v>
      </c>
      <c r="D34" t="s">
        <v>19</v>
      </c>
      <c r="E34" t="s">
        <v>40</v>
      </c>
      <c r="F34" s="1">
        <f t="shared" si="4"/>
        <v>7</v>
      </c>
      <c r="G34" s="1" t="str">
        <f t="shared" si="5"/>
        <v>15:30</v>
      </c>
      <c r="H34" s="12">
        <v>1543</v>
      </c>
      <c r="I34" s="13" t="s">
        <v>22</v>
      </c>
      <c r="J34" s="5" t="str">
        <f>'[1]Paste Data Here'!G34</f>
        <v>15:30_x000D_
Dropoff</v>
      </c>
      <c r="K34" s="21">
        <f t="shared" si="6"/>
        <v>0</v>
      </c>
      <c r="L34" s="14">
        <f t="shared" si="7"/>
        <v>0</v>
      </c>
      <c r="M34" s="22" t="str">
        <f t="shared" si="11"/>
        <v/>
      </c>
      <c r="N34" s="15">
        <f t="shared" si="20"/>
        <v>0.36666666666666803</v>
      </c>
      <c r="O34" s="16" t="str">
        <f t="shared" si="9"/>
        <v/>
      </c>
      <c r="P34" t="s">
        <v>41</v>
      </c>
      <c r="Q34" s="8">
        <v>0</v>
      </c>
      <c r="R34" s="8">
        <v>0</v>
      </c>
      <c r="S34" s="17" t="str">
        <f t="shared" si="10"/>
        <v>ff</v>
      </c>
      <c r="T34" s="8">
        <f t="shared" si="21"/>
        <v>0</v>
      </c>
      <c r="AC34" s="26" t="str">
        <f t="shared" si="12"/>
        <v>40679WaiverClient11007 P W</v>
      </c>
      <c r="AD34" s="11">
        <f t="shared" si="15"/>
        <v>40679</v>
      </c>
      <c r="AE34" t="str">
        <f t="shared" si="16"/>
        <v>Waiver</v>
      </c>
      <c r="AF34" t="str">
        <f t="shared" si="17"/>
        <v>Client11</v>
      </c>
      <c r="AG34">
        <f t="shared" si="18"/>
        <v>1555</v>
      </c>
      <c r="AH34">
        <f t="shared" si="14"/>
        <v>1639</v>
      </c>
      <c r="AJ34" t="str">
        <f t="shared" si="19"/>
        <v>007 P W</v>
      </c>
    </row>
    <row r="35" spans="1:36">
      <c r="A35" t="str">
        <f t="shared" si="2"/>
        <v>CLI1</v>
      </c>
      <c r="B35" s="26" t="str">
        <f t="shared" si="3"/>
        <v>40679WaiverClient11007 P WCLI1</v>
      </c>
      <c r="C35" s="11">
        <v>40679</v>
      </c>
      <c r="D35" t="s">
        <v>19</v>
      </c>
      <c r="E35" t="s">
        <v>40</v>
      </c>
      <c r="F35" s="1">
        <f t="shared" si="4"/>
        <v>7</v>
      </c>
      <c r="G35" s="1" t="str">
        <f t="shared" si="5"/>
        <v>15:55</v>
      </c>
      <c r="H35" s="12">
        <v>1555</v>
      </c>
      <c r="I35" s="13" t="s">
        <v>22</v>
      </c>
      <c r="J35" s="5" t="str">
        <f>'[1]Paste Data Here'!G35</f>
        <v>15:55_x000D_
Pickup</v>
      </c>
      <c r="K35" s="21">
        <f t="shared" si="6"/>
        <v>0</v>
      </c>
      <c r="L35" s="14">
        <f t="shared" si="7"/>
        <v>0</v>
      </c>
      <c r="M35" s="22">
        <f t="shared" si="11"/>
        <v>0.19999999999999929</v>
      </c>
      <c r="N35" s="15">
        <f t="shared" si="20"/>
        <v>0.19999999999999929</v>
      </c>
      <c r="O35" s="16" t="str">
        <f t="shared" si="9"/>
        <v/>
      </c>
      <c r="P35" t="s">
        <v>42</v>
      </c>
      <c r="Q35" s="8" t="s">
        <v>24</v>
      </c>
      <c r="R35" s="8" t="s">
        <v>25</v>
      </c>
      <c r="S35" s="17" t="str">
        <f t="shared" si="10"/>
        <v>up</v>
      </c>
      <c r="T35" s="8">
        <f t="shared" si="21"/>
        <v>0</v>
      </c>
      <c r="AC35" s="26" t="str">
        <f t="shared" si="12"/>
        <v>40679WaiverClient12007 P W</v>
      </c>
      <c r="AD35" s="11">
        <f t="shared" si="15"/>
        <v>40679</v>
      </c>
      <c r="AE35" t="str">
        <f t="shared" si="16"/>
        <v>Waiver</v>
      </c>
      <c r="AF35" t="str">
        <f t="shared" si="17"/>
        <v>Client12</v>
      </c>
      <c r="AG35">
        <f t="shared" si="18"/>
        <v>1600</v>
      </c>
      <c r="AH35">
        <f t="shared" si="14"/>
        <v>1703</v>
      </c>
      <c r="AJ35" t="str">
        <f t="shared" si="19"/>
        <v>007 P W</v>
      </c>
    </row>
    <row r="36" spans="1:36">
      <c r="A36" t="str">
        <f t="shared" si="2"/>
        <v>CLI1</v>
      </c>
      <c r="B36" s="26" t="str">
        <f t="shared" si="3"/>
        <v>40679WaiverClient12007 P WCLI1</v>
      </c>
      <c r="C36" s="11">
        <v>40679</v>
      </c>
      <c r="D36" t="s">
        <v>19</v>
      </c>
      <c r="E36" t="s">
        <v>40</v>
      </c>
      <c r="F36" s="1">
        <f t="shared" si="4"/>
        <v>7</v>
      </c>
      <c r="G36" s="1" t="str">
        <f t="shared" si="5"/>
        <v>16:00</v>
      </c>
      <c r="H36" s="12">
        <v>1600</v>
      </c>
      <c r="I36" s="13" t="s">
        <v>22</v>
      </c>
      <c r="J36" s="5" t="str">
        <f>'[1]Paste Data Here'!G36</f>
        <v>16:00_x000D_
Pickup</v>
      </c>
      <c r="K36" s="21">
        <f t="shared" si="6"/>
        <v>0</v>
      </c>
      <c r="L36" s="14">
        <f t="shared" si="7"/>
        <v>0</v>
      </c>
      <c r="M36" s="22">
        <f t="shared" si="11"/>
        <v>8.3333333333333037E-2</v>
      </c>
      <c r="N36" s="15">
        <f t="shared" si="20"/>
        <v>8.3333333333333037E-2</v>
      </c>
      <c r="O36" s="16" t="str">
        <f t="shared" si="9"/>
        <v/>
      </c>
      <c r="P36" t="s">
        <v>43</v>
      </c>
      <c r="Q36" s="8" t="s">
        <v>24</v>
      </c>
      <c r="R36" s="8" t="s">
        <v>25</v>
      </c>
      <c r="S36" s="17" t="str">
        <f t="shared" si="10"/>
        <v>up</v>
      </c>
      <c r="T36" s="8">
        <f t="shared" si="21"/>
        <v>0</v>
      </c>
      <c r="AC36" s="26" t="str">
        <f t="shared" si="12"/>
        <v>40679WaiverClient9007 P W</v>
      </c>
      <c r="AD36" s="11">
        <f t="shared" si="15"/>
        <v>40679</v>
      </c>
      <c r="AE36" t="str">
        <f t="shared" si="16"/>
        <v>Waiver</v>
      </c>
      <c r="AF36" t="str">
        <f t="shared" si="17"/>
        <v>Client9</v>
      </c>
      <c r="AG36">
        <f t="shared" si="18"/>
        <v>1603</v>
      </c>
      <c r="AH36">
        <f t="shared" si="14"/>
        <v>1710</v>
      </c>
      <c r="AJ36" t="str">
        <f t="shared" si="19"/>
        <v>007 P W</v>
      </c>
    </row>
    <row r="37" spans="1:36">
      <c r="A37" t="str">
        <f t="shared" si="2"/>
        <v>CLI1</v>
      </c>
      <c r="B37" s="26" t="str">
        <f t="shared" si="3"/>
        <v>40679WaiverClient9007 P WCLI1</v>
      </c>
      <c r="C37" s="11">
        <v>40679</v>
      </c>
      <c r="D37" t="s">
        <v>19</v>
      </c>
      <c r="E37" t="s">
        <v>40</v>
      </c>
      <c r="F37" s="1">
        <f t="shared" si="4"/>
        <v>7</v>
      </c>
      <c r="G37" s="1" t="str">
        <f t="shared" si="5"/>
        <v>16:03</v>
      </c>
      <c r="H37" s="12">
        <v>1603</v>
      </c>
      <c r="I37" s="13" t="s">
        <v>22</v>
      </c>
      <c r="J37" s="5" t="str">
        <f>'[1]Paste Data Here'!G37</f>
        <v>16:03_x000D_
Pickup</v>
      </c>
      <c r="K37" s="21">
        <f t="shared" si="6"/>
        <v>0</v>
      </c>
      <c r="L37" s="14">
        <f t="shared" si="7"/>
        <v>0</v>
      </c>
      <c r="M37" s="22">
        <f t="shared" si="11"/>
        <v>5.0000000000002487E-2</v>
      </c>
      <c r="N37" s="15">
        <f t="shared" si="20"/>
        <v>5.0000000000002487E-2</v>
      </c>
      <c r="O37" s="16" t="str">
        <f t="shared" si="9"/>
        <v/>
      </c>
      <c r="P37" t="s">
        <v>39</v>
      </c>
      <c r="Q37" s="8" t="s">
        <v>24</v>
      </c>
      <c r="R37" s="8" t="s">
        <v>25</v>
      </c>
      <c r="S37" s="17" t="str">
        <f t="shared" si="10"/>
        <v>up</v>
      </c>
      <c r="T37" s="8">
        <f t="shared" si="21"/>
        <v>0</v>
      </c>
      <c r="AC37" s="26" t="str">
        <f t="shared" si="12"/>
        <v>40679WaiverClient5007 P W</v>
      </c>
      <c r="AD37" s="11">
        <f t="shared" si="15"/>
        <v>40679</v>
      </c>
      <c r="AE37" t="str">
        <f t="shared" si="16"/>
        <v>Waiver</v>
      </c>
      <c r="AF37" t="str">
        <f t="shared" si="17"/>
        <v>Client5</v>
      </c>
      <c r="AG37">
        <f t="shared" si="18"/>
        <v>1700</v>
      </c>
      <c r="AH37">
        <f t="shared" si="14"/>
        <v>1710</v>
      </c>
      <c r="AJ37" t="str">
        <f t="shared" si="19"/>
        <v>007 P W</v>
      </c>
    </row>
    <row r="38" spans="1:36">
      <c r="A38">
        <f t="shared" si="2"/>
        <v>0</v>
      </c>
      <c r="B38" s="26" t="str">
        <f t="shared" si="3"/>
        <v>40679WaiverClient11007 P W0</v>
      </c>
      <c r="C38" s="11">
        <v>40679</v>
      </c>
      <c r="D38" t="s">
        <v>19</v>
      </c>
      <c r="E38" t="s">
        <v>40</v>
      </c>
      <c r="F38" s="1">
        <f t="shared" si="4"/>
        <v>7</v>
      </c>
      <c r="G38" s="1" t="str">
        <f t="shared" si="5"/>
        <v>16:39</v>
      </c>
      <c r="H38" s="12">
        <v>1639</v>
      </c>
      <c r="I38" s="13" t="s">
        <v>22</v>
      </c>
      <c r="J38" s="5" t="str">
        <f>'[1]Paste Data Here'!G38</f>
        <v>16:39_x000D_
Dropoff</v>
      </c>
      <c r="K38" s="21">
        <f t="shared" si="6"/>
        <v>0</v>
      </c>
      <c r="L38" s="14">
        <f t="shared" si="7"/>
        <v>0</v>
      </c>
      <c r="M38" s="22" t="str">
        <f t="shared" si="11"/>
        <v/>
      </c>
      <c r="N38" s="15">
        <f t="shared" si="20"/>
        <v>0.59999999999999787</v>
      </c>
      <c r="O38" s="16" t="str">
        <f t="shared" si="9"/>
        <v/>
      </c>
      <c r="P38" t="s">
        <v>42</v>
      </c>
      <c r="Q38" s="8">
        <v>0</v>
      </c>
      <c r="R38" s="8">
        <v>0</v>
      </c>
      <c r="S38" s="17" t="str">
        <f t="shared" si="10"/>
        <v>ff</v>
      </c>
      <c r="T38" s="8">
        <f t="shared" si="21"/>
        <v>0</v>
      </c>
      <c r="AC38" s="26" t="str">
        <f t="shared" si="12"/>
        <v>40679WaiverClient5007 P W</v>
      </c>
      <c r="AD38" s="11">
        <f t="shared" si="15"/>
        <v>40679</v>
      </c>
      <c r="AE38" t="str">
        <f t="shared" si="16"/>
        <v>Waiver</v>
      </c>
      <c r="AF38" t="str">
        <f t="shared" si="17"/>
        <v>Client5</v>
      </c>
      <c r="AG38">
        <f t="shared" si="18"/>
        <v>1700</v>
      </c>
      <c r="AH38">
        <f t="shared" si="14"/>
        <v>1710</v>
      </c>
      <c r="AJ38" t="str">
        <f t="shared" si="19"/>
        <v>007 P W</v>
      </c>
    </row>
    <row r="39" spans="1:36">
      <c r="A39" t="str">
        <f t="shared" si="2"/>
        <v>CLI1</v>
      </c>
      <c r="B39" s="26" t="str">
        <f t="shared" si="3"/>
        <v>40679WaiverClient5007 P WCLI1</v>
      </c>
      <c r="C39" s="11">
        <v>40679</v>
      </c>
      <c r="D39" t="s">
        <v>19</v>
      </c>
      <c r="E39" t="s">
        <v>40</v>
      </c>
      <c r="F39" s="1">
        <f t="shared" si="4"/>
        <v>7</v>
      </c>
      <c r="G39" s="1" t="str">
        <f t="shared" si="5"/>
        <v>17:00</v>
      </c>
      <c r="H39" s="12">
        <v>1700</v>
      </c>
      <c r="I39" s="13" t="s">
        <v>22</v>
      </c>
      <c r="J39" s="5" t="str">
        <f>'[1]Paste Data Here'!G39</f>
        <v>17:00_x000D_
Pickup</v>
      </c>
      <c r="K39" s="21">
        <f t="shared" si="6"/>
        <v>0</v>
      </c>
      <c r="L39" s="14">
        <f t="shared" si="7"/>
        <v>0</v>
      </c>
      <c r="M39" s="22">
        <f t="shared" si="11"/>
        <v>0.35000000000000142</v>
      </c>
      <c r="N39" s="15">
        <f t="shared" si="20"/>
        <v>0.35000000000000142</v>
      </c>
      <c r="O39" s="16" t="str">
        <f t="shared" si="9"/>
        <v/>
      </c>
      <c r="P39" t="s">
        <v>31</v>
      </c>
      <c r="Q39" s="8" t="s">
        <v>24</v>
      </c>
      <c r="R39" s="8" t="s">
        <v>25</v>
      </c>
      <c r="S39" s="17" t="str">
        <f t="shared" si="10"/>
        <v>up</v>
      </c>
      <c r="T39" s="8">
        <f t="shared" si="21"/>
        <v>0</v>
      </c>
      <c r="AC39" s="26" t="e">
        <f t="shared" si="12"/>
        <v>#N/A</v>
      </c>
      <c r="AD39" s="11" t="e">
        <f t="shared" si="15"/>
        <v>#N/A</v>
      </c>
      <c r="AE39" t="e">
        <f t="shared" si="16"/>
        <v>#N/A</v>
      </c>
      <c r="AF39" t="e">
        <f t="shared" si="17"/>
        <v>#N/A</v>
      </c>
      <c r="AG39" t="e">
        <f t="shared" si="18"/>
        <v>#N/A</v>
      </c>
      <c r="AH39" t="e">
        <f t="shared" si="14"/>
        <v>#N/A</v>
      </c>
      <c r="AJ39" t="e">
        <f t="shared" si="19"/>
        <v>#N/A</v>
      </c>
    </row>
    <row r="40" spans="1:36">
      <c r="A40">
        <f t="shared" si="2"/>
        <v>0</v>
      </c>
      <c r="B40" s="26" t="str">
        <f t="shared" si="3"/>
        <v>40679WaiverClient12007 P W0</v>
      </c>
      <c r="C40" s="11">
        <v>40679</v>
      </c>
      <c r="D40" t="s">
        <v>19</v>
      </c>
      <c r="E40" t="s">
        <v>40</v>
      </c>
      <c r="F40" s="1">
        <f t="shared" si="4"/>
        <v>7</v>
      </c>
      <c r="G40" s="1" t="str">
        <f t="shared" si="5"/>
        <v>17:13</v>
      </c>
      <c r="H40" s="12">
        <v>1703</v>
      </c>
      <c r="I40" s="13" t="s">
        <v>22</v>
      </c>
      <c r="J40" s="5" t="str">
        <f>'[1]Paste Data Here'!G40</f>
        <v>17:13_x000D_
Dropoff</v>
      </c>
      <c r="K40" s="21">
        <f t="shared" si="6"/>
        <v>0</v>
      </c>
      <c r="L40" s="14">
        <f t="shared" si="7"/>
        <v>0</v>
      </c>
      <c r="M40" s="22" t="str">
        <f t="shared" si="11"/>
        <v/>
      </c>
      <c r="N40" s="15">
        <f>IF(F40=F39,(24*MOD(TEXT(H40,"00\:00")-TEXT(H39,"00\:00"),1)),0)</f>
        <v>4.9999999999999822E-2</v>
      </c>
      <c r="O40" s="16" t="str">
        <f t="shared" si="9"/>
        <v/>
      </c>
      <c r="P40" t="s">
        <v>43</v>
      </c>
      <c r="Q40" s="8">
        <v>0</v>
      </c>
      <c r="R40" s="8">
        <v>0</v>
      </c>
      <c r="S40" s="17" t="str">
        <f t="shared" si="10"/>
        <v>ff</v>
      </c>
      <c r="T40" s="8">
        <f t="shared" si="21"/>
        <v>0</v>
      </c>
      <c r="AC40" s="26" t="e">
        <f t="shared" si="12"/>
        <v>#N/A</v>
      </c>
      <c r="AD40" s="11" t="e">
        <f t="shared" si="15"/>
        <v>#N/A</v>
      </c>
      <c r="AE40" t="e">
        <f t="shared" si="16"/>
        <v>#N/A</v>
      </c>
      <c r="AF40" t="e">
        <f t="shared" si="17"/>
        <v>#N/A</v>
      </c>
      <c r="AG40" t="e">
        <f t="shared" si="18"/>
        <v>#N/A</v>
      </c>
      <c r="AH40" t="e">
        <f t="shared" si="14"/>
        <v>#N/A</v>
      </c>
      <c r="AJ40" t="e">
        <f t="shared" si="19"/>
        <v>#N/A</v>
      </c>
    </row>
    <row r="41" spans="1:36">
      <c r="A41">
        <f t="shared" si="2"/>
        <v>0</v>
      </c>
      <c r="B41" s="26" t="str">
        <f t="shared" si="3"/>
        <v>40679WaiverClient9007 P W0</v>
      </c>
      <c r="C41" s="11">
        <v>40679</v>
      </c>
      <c r="D41" t="s">
        <v>19</v>
      </c>
      <c r="E41" t="s">
        <v>40</v>
      </c>
      <c r="F41" s="1">
        <f t="shared" si="4"/>
        <v>7</v>
      </c>
      <c r="G41" s="1" t="str">
        <f t="shared" si="5"/>
        <v>17:19</v>
      </c>
      <c r="H41" s="12">
        <v>1710</v>
      </c>
      <c r="I41" s="13" t="s">
        <v>22</v>
      </c>
      <c r="J41" s="5" t="str">
        <f>'[1]Paste Data Here'!G41</f>
        <v>17:19_x000D_
Dropoff</v>
      </c>
      <c r="K41" s="21">
        <f t="shared" si="6"/>
        <v>0</v>
      </c>
      <c r="L41" s="14">
        <f t="shared" si="7"/>
        <v>0</v>
      </c>
      <c r="M41" s="22" t="str">
        <f t="shared" si="11"/>
        <v/>
      </c>
      <c r="N41" s="15">
        <f t="shared" si="20"/>
        <v>0.11666666666666625</v>
      </c>
      <c r="O41" s="16" t="str">
        <f t="shared" si="9"/>
        <v/>
      </c>
      <c r="P41" t="s">
        <v>39</v>
      </c>
      <c r="Q41" s="8">
        <v>0</v>
      </c>
      <c r="R41" s="8">
        <v>0</v>
      </c>
      <c r="S41" s="17" t="str">
        <f t="shared" si="10"/>
        <v>ff</v>
      </c>
      <c r="T41" s="8">
        <f t="shared" si="21"/>
        <v>0</v>
      </c>
      <c r="AC41" s="26" t="e">
        <f t="shared" si="12"/>
        <v>#N/A</v>
      </c>
      <c r="AD41" s="11" t="e">
        <f t="shared" si="15"/>
        <v>#N/A</v>
      </c>
      <c r="AE41" t="e">
        <f t="shared" si="16"/>
        <v>#N/A</v>
      </c>
      <c r="AF41" t="e">
        <f t="shared" si="17"/>
        <v>#N/A</v>
      </c>
      <c r="AG41" t="e">
        <f t="shared" si="18"/>
        <v>#N/A</v>
      </c>
      <c r="AH41" t="e">
        <f t="shared" si="14"/>
        <v>#N/A</v>
      </c>
      <c r="AJ41" t="e">
        <f t="shared" si="19"/>
        <v>#N/A</v>
      </c>
    </row>
    <row r="42" spans="1:36">
      <c r="A42">
        <f t="shared" si="2"/>
        <v>0</v>
      </c>
      <c r="B42" s="26" t="str">
        <f t="shared" si="3"/>
        <v>40679WaiverClient5007 P W0</v>
      </c>
      <c r="C42" s="11">
        <v>40679</v>
      </c>
      <c r="D42" t="s">
        <v>19</v>
      </c>
      <c r="E42" t="s">
        <v>40</v>
      </c>
      <c r="F42" s="1">
        <f t="shared" si="4"/>
        <v>7</v>
      </c>
      <c r="G42" s="1" t="str">
        <f t="shared" si="5"/>
        <v>17:44</v>
      </c>
      <c r="H42" s="12">
        <v>1710</v>
      </c>
      <c r="I42" s="13" t="s">
        <v>22</v>
      </c>
      <c r="J42" s="5" t="str">
        <f>'[1]Paste Data Here'!G42</f>
        <v>17:44_x000D_
Dropoff</v>
      </c>
      <c r="K42" s="21">
        <f t="shared" si="6"/>
        <v>0</v>
      </c>
      <c r="L42" s="14">
        <f t="shared" si="7"/>
        <v>0</v>
      </c>
      <c r="M42" s="22" t="str">
        <f t="shared" si="11"/>
        <v/>
      </c>
      <c r="N42" s="15">
        <f t="shared" si="20"/>
        <v>0</v>
      </c>
      <c r="O42" s="16" t="str">
        <f t="shared" si="9"/>
        <v/>
      </c>
      <c r="P42" t="s">
        <v>31</v>
      </c>
      <c r="Q42" s="8">
        <v>0</v>
      </c>
      <c r="R42" s="8">
        <v>0</v>
      </c>
      <c r="S42" s="17" t="str">
        <f t="shared" si="10"/>
        <v>ff</v>
      </c>
      <c r="T42" s="8">
        <f t="shared" si="21"/>
        <v>0</v>
      </c>
    </row>
    <row r="43" spans="1:36">
      <c r="A43">
        <f t="shared" si="2"/>
        <v>0</v>
      </c>
      <c r="B43" s="26" t="str">
        <f t="shared" si="3"/>
        <v>40679Waiver007 P W</v>
      </c>
      <c r="C43" s="11">
        <v>40679</v>
      </c>
      <c r="D43" t="s">
        <v>19</v>
      </c>
      <c r="E43" t="s">
        <v>40</v>
      </c>
      <c r="F43" s="1">
        <f t="shared" si="4"/>
        <v>7</v>
      </c>
      <c r="G43" s="1" t="str">
        <f t="shared" si="5"/>
        <v>18:09</v>
      </c>
      <c r="H43" s="12">
        <v>1710</v>
      </c>
      <c r="I43" s="13" t="s">
        <v>22</v>
      </c>
      <c r="J43" s="5" t="str">
        <f>'[1]Paste Data Here'!G43</f>
        <v>18:09_x000D_
Pullin</v>
      </c>
      <c r="K43" s="21">
        <f>IF(F43=E44,0,H43)</f>
        <v>1710</v>
      </c>
      <c r="L43" s="14">
        <f t="shared" si="7"/>
        <v>0</v>
      </c>
      <c r="M43" s="22" t="str">
        <f t="shared" si="11"/>
        <v/>
      </c>
      <c r="N43" s="15">
        <f>IF(F43=F42,(24*MOD(TEXT(H43,"00\:00")-TEXT(H42,"00\:00"),1)),0)</f>
        <v>0</v>
      </c>
      <c r="O43" s="16" t="str">
        <f t="shared" si="9"/>
        <v/>
      </c>
      <c r="Q43" s="8"/>
      <c r="R43" s="8"/>
      <c r="S43" s="17" t="str">
        <f t="shared" si="10"/>
        <v>in</v>
      </c>
      <c r="T43" s="8">
        <f t="shared" si="21"/>
        <v>0</v>
      </c>
    </row>
  </sheetData>
  <conditionalFormatting sqref="O2:O43">
    <cfRule type="expression" dxfId="2" priority="3">
      <formula>T2&gt;0.9</formula>
    </cfRule>
  </conditionalFormatting>
  <conditionalFormatting sqref="J2:J43">
    <cfRule type="expression" dxfId="1" priority="1">
      <formula>RIGHT(J2,2)="ut"</formula>
    </cfRule>
    <cfRule type="expression" dxfId="0" priority="2">
      <formula>RIGHT(J2,2)="in"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H21"/>
  <sheetViews>
    <sheetView workbookViewId="0">
      <selection activeCell="B3" sqref="B3"/>
    </sheetView>
  </sheetViews>
  <sheetFormatPr defaultRowHeight="15"/>
  <sheetData>
    <row r="3" spans="1:8">
      <c r="A3" t="s">
        <v>48</v>
      </c>
      <c r="B3" t="s">
        <v>49</v>
      </c>
    </row>
    <row r="5" spans="1:8">
      <c r="B5" s="10" t="s">
        <v>0</v>
      </c>
      <c r="C5" s="10" t="s">
        <v>1</v>
      </c>
      <c r="D5" s="10" t="s">
        <v>12</v>
      </c>
      <c r="E5" s="10" t="s">
        <v>16</v>
      </c>
      <c r="F5" s="10" t="s">
        <v>17</v>
      </c>
      <c r="G5" s="10" t="s">
        <v>18</v>
      </c>
      <c r="H5" s="10" t="s">
        <v>2</v>
      </c>
    </row>
    <row r="6" spans="1:8">
      <c r="B6" s="11">
        <v>40679</v>
      </c>
      <c r="C6" t="s">
        <v>19</v>
      </c>
      <c r="D6" t="s">
        <v>23</v>
      </c>
      <c r="H6" t="s">
        <v>20</v>
      </c>
    </row>
    <row r="7" spans="1:8">
      <c r="B7" s="11">
        <v>40679</v>
      </c>
      <c r="C7" t="s">
        <v>19</v>
      </c>
      <c r="D7" t="s">
        <v>26</v>
      </c>
      <c r="H7" t="s">
        <v>20</v>
      </c>
    </row>
    <row r="8" spans="1:8">
      <c r="B8" s="11">
        <v>40679</v>
      </c>
      <c r="C8" t="s">
        <v>19</v>
      </c>
      <c r="D8" t="s">
        <v>27</v>
      </c>
      <c r="H8" t="s">
        <v>20</v>
      </c>
    </row>
    <row r="9" spans="1:8">
      <c r="B9" s="11">
        <v>40679</v>
      </c>
      <c r="C9" t="s">
        <v>19</v>
      </c>
      <c r="D9" t="s">
        <v>23</v>
      </c>
      <c r="H9" t="s">
        <v>28</v>
      </c>
    </row>
    <row r="10" spans="1:8">
      <c r="B10" s="11">
        <v>40679</v>
      </c>
      <c r="C10" t="s">
        <v>19</v>
      </c>
      <c r="D10" t="s">
        <v>26</v>
      </c>
      <c r="H10" t="s">
        <v>28</v>
      </c>
    </row>
    <row r="11" spans="1:8">
      <c r="B11" s="11">
        <v>40679</v>
      </c>
      <c r="C11" t="s">
        <v>19</v>
      </c>
      <c r="D11" t="s">
        <v>29</v>
      </c>
      <c r="H11" t="s">
        <v>28</v>
      </c>
    </row>
    <row r="12" spans="1:8">
      <c r="B12" s="11">
        <v>40679</v>
      </c>
      <c r="C12" t="s">
        <v>19</v>
      </c>
      <c r="D12" t="s">
        <v>31</v>
      </c>
      <c r="H12" t="s">
        <v>30</v>
      </c>
    </row>
    <row r="13" spans="1:8">
      <c r="B13" s="11">
        <v>40679</v>
      </c>
      <c r="C13" t="s">
        <v>19</v>
      </c>
      <c r="D13" t="s">
        <v>33</v>
      </c>
      <c r="H13" t="s">
        <v>30</v>
      </c>
    </row>
    <row r="14" spans="1:8">
      <c r="B14" s="11">
        <v>40679</v>
      </c>
      <c r="C14" t="s">
        <v>19</v>
      </c>
      <c r="D14" t="s">
        <v>36</v>
      </c>
      <c r="H14" t="s">
        <v>30</v>
      </c>
    </row>
    <row r="15" spans="1:8">
      <c r="B15" s="11">
        <v>40679</v>
      </c>
      <c r="C15" t="s">
        <v>19</v>
      </c>
      <c r="D15" t="s">
        <v>38</v>
      </c>
      <c r="H15" t="s">
        <v>30</v>
      </c>
    </row>
    <row r="16" spans="1:8">
      <c r="B16" s="11">
        <v>40679</v>
      </c>
      <c r="C16" t="s">
        <v>19</v>
      </c>
      <c r="D16" t="s">
        <v>39</v>
      </c>
      <c r="H16" t="s">
        <v>30</v>
      </c>
    </row>
    <row r="17" spans="2:8">
      <c r="B17" s="11">
        <v>40679</v>
      </c>
      <c r="C17" t="s">
        <v>19</v>
      </c>
      <c r="D17" t="s">
        <v>41</v>
      </c>
      <c r="H17" t="s">
        <v>40</v>
      </c>
    </row>
    <row r="18" spans="2:8">
      <c r="B18" s="11">
        <v>40679</v>
      </c>
      <c r="C18" t="s">
        <v>19</v>
      </c>
      <c r="D18" t="s">
        <v>42</v>
      </c>
      <c r="H18" t="s">
        <v>40</v>
      </c>
    </row>
    <row r="19" spans="2:8">
      <c r="B19" s="11">
        <v>40679</v>
      </c>
      <c r="C19" t="s">
        <v>19</v>
      </c>
      <c r="D19" t="s">
        <v>43</v>
      </c>
      <c r="H19" t="s">
        <v>40</v>
      </c>
    </row>
    <row r="20" spans="2:8">
      <c r="B20" s="11">
        <v>40679</v>
      </c>
      <c r="C20" t="s">
        <v>19</v>
      </c>
      <c r="D20" t="s">
        <v>39</v>
      </c>
      <c r="H20" t="s">
        <v>40</v>
      </c>
    </row>
    <row r="21" spans="2:8">
      <c r="B21" s="11">
        <v>40679</v>
      </c>
      <c r="C21" t="s">
        <v>19</v>
      </c>
      <c r="D21" t="s">
        <v>31</v>
      </c>
      <c r="H21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9"/>
  <sheetViews>
    <sheetView workbookViewId="0">
      <selection activeCell="D3" sqref="D3"/>
    </sheetView>
  </sheetViews>
  <sheetFormatPr defaultRowHeight="15"/>
  <cols>
    <col min="6" max="6" width="45.42578125" customWidth="1"/>
    <col min="8" max="8" width="23.7109375" customWidth="1"/>
  </cols>
  <sheetData>
    <row r="1" spans="1:8">
      <c r="D1" s="8" t="s">
        <v>24</v>
      </c>
      <c r="E1">
        <v>0</v>
      </c>
    </row>
    <row r="2" spans="1:8">
      <c r="A2" s="10" t="s">
        <v>0</v>
      </c>
      <c r="B2" s="10" t="s">
        <v>1</v>
      </c>
      <c r="C2" s="10" t="s">
        <v>12</v>
      </c>
      <c r="D2" s="10" t="s">
        <v>16</v>
      </c>
      <c r="E2" s="10" t="s">
        <v>17</v>
      </c>
      <c r="F2" s="10" t="s">
        <v>18</v>
      </c>
      <c r="G2" s="10" t="s">
        <v>2</v>
      </c>
      <c r="H2" s="25" t="s">
        <v>50</v>
      </c>
    </row>
    <row r="3" spans="1:8">
      <c r="A3" s="11">
        <v>40679</v>
      </c>
      <c r="B3" t="s">
        <v>19</v>
      </c>
      <c r="C3" t="s">
        <v>23</v>
      </c>
      <c r="D3" s="27">
        <f>VLOOKUP($H3&amp;D$1,'Data Extraction'!$B:$M,7,0)</f>
        <v>734</v>
      </c>
      <c r="E3" s="27">
        <f>VLOOKUP($H3&amp;E$1,'Data Extraction'!$B:$M,7,0)</f>
        <v>753</v>
      </c>
      <c r="G3" t="s">
        <v>20</v>
      </c>
      <c r="H3" s="26" t="str">
        <f>A3&amp;B3&amp;C3&amp;G3</f>
        <v>40679WaiverClient1005 A W</v>
      </c>
    </row>
    <row r="4" spans="1:8">
      <c r="A4" s="11">
        <v>40679</v>
      </c>
      <c r="B4" t="s">
        <v>19</v>
      </c>
      <c r="C4" t="s">
        <v>26</v>
      </c>
      <c r="D4" s="27">
        <f>VLOOKUP($H4&amp;D$1,'Data Extraction'!$B:$M,7,0)</f>
        <v>839</v>
      </c>
      <c r="E4" s="27">
        <f>VLOOKUP($H4&amp;E$1,'Data Extraction'!$B:$M,7,0)</f>
        <v>906</v>
      </c>
      <c r="G4" t="s">
        <v>20</v>
      </c>
      <c r="H4" s="26" t="str">
        <f>A4&amp;B4&amp;C4&amp;G4</f>
        <v>40679WaiverClient2005 A W</v>
      </c>
    </row>
    <row r="5" spans="1:8">
      <c r="A5" s="11">
        <v>40679</v>
      </c>
      <c r="B5" t="s">
        <v>19</v>
      </c>
      <c r="C5" t="s">
        <v>27</v>
      </c>
      <c r="D5" s="27">
        <f>VLOOKUP($H5&amp;D$1,'Data Extraction'!$B:$M,7,0)</f>
        <v>941</v>
      </c>
      <c r="E5" s="27">
        <f>VLOOKUP($H5&amp;E$1,'Data Extraction'!$B:$M,7,0)</f>
        <v>1003</v>
      </c>
      <c r="G5" t="s">
        <v>20</v>
      </c>
      <c r="H5" s="26" t="str">
        <f>A5&amp;B5&amp;C5&amp;G5</f>
        <v>40679WaiverClient3005 A W</v>
      </c>
    </row>
    <row r="6" spans="1:8">
      <c r="A6" s="11">
        <v>40679</v>
      </c>
      <c r="B6" t="s">
        <v>19</v>
      </c>
      <c r="C6" t="s">
        <v>23</v>
      </c>
      <c r="D6" s="27">
        <f>VLOOKUP($H6&amp;D$1,'Data Extraction'!$B:$M,7,0)</f>
        <v>1434</v>
      </c>
      <c r="E6" s="27">
        <f>VLOOKUP($H6&amp;E$1,'Data Extraction'!$B:$M,7,0)</f>
        <v>1507</v>
      </c>
      <c r="G6" t="s">
        <v>28</v>
      </c>
      <c r="H6" s="26" t="str">
        <f>A6&amp;B6&amp;C6&amp;G6</f>
        <v>40679WaiverClient1005 P W</v>
      </c>
    </row>
    <row r="7" spans="1:8">
      <c r="A7" s="11">
        <v>40679</v>
      </c>
      <c r="B7" t="s">
        <v>19</v>
      </c>
      <c r="C7" t="s">
        <v>26</v>
      </c>
      <c r="D7" s="27">
        <f>VLOOKUP($H7&amp;D$1,'Data Extraction'!$B:$M,7,0)</f>
        <v>1434</v>
      </c>
      <c r="E7" s="27">
        <f>VLOOKUP($H7&amp;E$1,'Data Extraction'!$B:$M,7,0)</f>
        <v>1451</v>
      </c>
      <c r="G7" t="s">
        <v>28</v>
      </c>
      <c r="H7" s="26" t="str">
        <f>A7&amp;B7&amp;C7&amp;G7</f>
        <v>40679WaiverClient2005 P W</v>
      </c>
    </row>
    <row r="8" spans="1:8">
      <c r="A8" s="11">
        <v>40679</v>
      </c>
      <c r="B8" t="s">
        <v>19</v>
      </c>
      <c r="C8" t="s">
        <v>29</v>
      </c>
      <c r="D8" s="27">
        <f>VLOOKUP($H8&amp;D$1,'Data Extraction'!$B:$M,7,0)</f>
        <v>1543</v>
      </c>
      <c r="E8" s="27">
        <f>VLOOKUP($H8&amp;E$1,'Data Extraction'!$B:$M,7,0)</f>
        <v>1612</v>
      </c>
      <c r="G8" t="s">
        <v>28</v>
      </c>
      <c r="H8" s="26" t="str">
        <f>A8&amp;B8&amp;C8&amp;G8</f>
        <v>40679WaiverClient4005 P W</v>
      </c>
    </row>
    <row r="9" spans="1:8">
      <c r="A9" s="11">
        <v>40679</v>
      </c>
      <c r="B9" t="s">
        <v>19</v>
      </c>
      <c r="C9" t="s">
        <v>31</v>
      </c>
      <c r="D9" s="27">
        <f>VLOOKUP($H9&amp;D$1,'Data Extraction'!$B:$M,7,0)</f>
        <v>626</v>
      </c>
      <c r="E9" s="27">
        <f>VLOOKUP($H9&amp;E$1,'Data Extraction'!$B:$M,7,0)</f>
        <v>658</v>
      </c>
      <c r="G9" t="s">
        <v>30</v>
      </c>
      <c r="H9" s="26" t="str">
        <f>A9&amp;B9&amp;C9&amp;G9</f>
        <v>40679WaiverClient5007 A W</v>
      </c>
    </row>
    <row r="10" spans="1:8">
      <c r="A10" s="11">
        <v>40679</v>
      </c>
      <c r="B10" t="s">
        <v>19</v>
      </c>
      <c r="C10" t="s">
        <v>33</v>
      </c>
      <c r="D10" s="27">
        <f>VLOOKUP($H10&amp;D$1,'Data Extraction'!$B:$M,7,0)</f>
        <v>710</v>
      </c>
      <c r="E10" s="27">
        <f>VLOOKUP($H10&amp;E$1,'Data Extraction'!$B:$M,7,0)</f>
        <v>740</v>
      </c>
      <c r="G10" t="s">
        <v>30</v>
      </c>
      <c r="H10" s="26" t="str">
        <f>A10&amp;B10&amp;C10&amp;G10</f>
        <v>40679WaiverClient6007 A W</v>
      </c>
    </row>
    <row r="11" spans="1:8">
      <c r="A11" s="11">
        <v>40679</v>
      </c>
      <c r="B11" t="s">
        <v>19</v>
      </c>
      <c r="C11" t="s">
        <v>36</v>
      </c>
      <c r="D11" s="27">
        <f>VLOOKUP($H11&amp;D$1,'Data Extraction'!$B:$M,7,0)</f>
        <v>815</v>
      </c>
      <c r="E11" s="27">
        <f>VLOOKUP($H11&amp;E$1,'Data Extraction'!$B:$M,7,0)</f>
        <v>844</v>
      </c>
      <c r="G11" t="s">
        <v>30</v>
      </c>
      <c r="H11" s="26" t="str">
        <f>A11&amp;B11&amp;C11&amp;G11</f>
        <v>40679WaiverClient7007 A W</v>
      </c>
    </row>
    <row r="12" spans="1:8">
      <c r="A12" s="11">
        <v>40679</v>
      </c>
      <c r="B12" t="s">
        <v>19</v>
      </c>
      <c r="C12" t="s">
        <v>38</v>
      </c>
      <c r="D12" s="27">
        <f>VLOOKUP($H12&amp;D$1,'Data Extraction'!$B:$M,7,0)</f>
        <v>930</v>
      </c>
      <c r="E12" s="27">
        <f>VLOOKUP($H12&amp;E$1,'Data Extraction'!$B:$M,7,0)</f>
        <v>949</v>
      </c>
      <c r="G12" t="s">
        <v>30</v>
      </c>
      <c r="H12" s="26" t="str">
        <f>A12&amp;B12&amp;C12&amp;G12</f>
        <v>40679WaiverClient8007 A W</v>
      </c>
    </row>
    <row r="13" spans="1:8">
      <c r="A13" s="11">
        <v>40679</v>
      </c>
      <c r="B13" t="s">
        <v>19</v>
      </c>
      <c r="C13" t="s">
        <v>39</v>
      </c>
      <c r="D13" s="27">
        <f>VLOOKUP($H13&amp;D$1,'Data Extraction'!$B:$M,7,0)</f>
        <v>1025</v>
      </c>
      <c r="E13" s="27">
        <f>VLOOKUP($H13&amp;E$1,'Data Extraction'!$B:$M,7,0)</f>
        <v>1057</v>
      </c>
      <c r="G13" t="s">
        <v>30</v>
      </c>
      <c r="H13" s="26" t="str">
        <f>A13&amp;B13&amp;C13&amp;G13</f>
        <v>40679WaiverClient9007 A W</v>
      </c>
    </row>
    <row r="14" spans="1:8">
      <c r="A14" s="11">
        <v>40679</v>
      </c>
      <c r="B14" t="s">
        <v>19</v>
      </c>
      <c r="C14" t="s">
        <v>41</v>
      </c>
      <c r="D14" s="27">
        <f>VLOOKUP($H14&amp;D$1,'Data Extraction'!$B:$M,7,0)</f>
        <v>1521</v>
      </c>
      <c r="E14" s="27">
        <f>VLOOKUP($H14&amp;E$1,'Data Extraction'!$B:$M,7,0)</f>
        <v>1543</v>
      </c>
      <c r="G14" t="s">
        <v>40</v>
      </c>
      <c r="H14" s="26" t="str">
        <f>A14&amp;B14&amp;C14&amp;G14</f>
        <v>40679WaiverClient10007 P W</v>
      </c>
    </row>
    <row r="15" spans="1:8">
      <c r="A15" s="11">
        <v>40679</v>
      </c>
      <c r="B15" t="s">
        <v>19</v>
      </c>
      <c r="C15" t="s">
        <v>42</v>
      </c>
      <c r="D15" s="27">
        <f>VLOOKUP($H15&amp;D$1,'Data Extraction'!$B:$M,7,0)</f>
        <v>1555</v>
      </c>
      <c r="E15" s="27">
        <f>VLOOKUP($H15&amp;E$1,'Data Extraction'!$B:$M,7,0)</f>
        <v>1639</v>
      </c>
      <c r="G15" t="s">
        <v>40</v>
      </c>
      <c r="H15" s="26" t="str">
        <f>A15&amp;B15&amp;C15&amp;G15</f>
        <v>40679WaiverClient11007 P W</v>
      </c>
    </row>
    <row r="16" spans="1:8">
      <c r="A16" s="11">
        <v>40679</v>
      </c>
      <c r="B16" t="s">
        <v>19</v>
      </c>
      <c r="C16" t="s">
        <v>43</v>
      </c>
      <c r="D16" s="27">
        <f>VLOOKUP($H16&amp;D$1,'Data Extraction'!$B:$M,7,0)</f>
        <v>1600</v>
      </c>
      <c r="E16" s="27">
        <f>VLOOKUP($H16&amp;E$1,'Data Extraction'!$B:$M,7,0)</f>
        <v>1703</v>
      </c>
      <c r="G16" t="s">
        <v>40</v>
      </c>
      <c r="H16" s="26" t="str">
        <f>A16&amp;B16&amp;C16&amp;G16</f>
        <v>40679WaiverClient12007 P W</v>
      </c>
    </row>
    <row r="17" spans="1:8">
      <c r="A17" s="11">
        <v>40679</v>
      </c>
      <c r="B17" t="s">
        <v>19</v>
      </c>
      <c r="C17" t="s">
        <v>39</v>
      </c>
      <c r="D17" s="27">
        <f>VLOOKUP($H17&amp;D$1,'Data Extraction'!$B:$M,7,0)</f>
        <v>1603</v>
      </c>
      <c r="E17" s="27">
        <f>VLOOKUP($H17&amp;E$1,'Data Extraction'!$B:$M,7,0)</f>
        <v>1710</v>
      </c>
      <c r="G17" t="s">
        <v>40</v>
      </c>
      <c r="H17" s="26" t="str">
        <f>A17&amp;B17&amp;C17&amp;G17</f>
        <v>40679WaiverClient9007 P W</v>
      </c>
    </row>
    <row r="18" spans="1:8">
      <c r="A18" s="11">
        <v>40679</v>
      </c>
      <c r="B18" t="s">
        <v>19</v>
      </c>
      <c r="C18" t="s">
        <v>31</v>
      </c>
      <c r="D18" s="27">
        <f>VLOOKUP($H18&amp;D$1,'Data Extraction'!$B:$M,7,0)</f>
        <v>1700</v>
      </c>
      <c r="E18" s="27">
        <f>VLOOKUP($H18&amp;E$1,'Data Extraction'!$B:$M,7,0)</f>
        <v>1710</v>
      </c>
      <c r="G18" t="s">
        <v>40</v>
      </c>
      <c r="H18" s="26" t="str">
        <f>A18&amp;B18&amp;C18&amp;G18</f>
        <v>40679WaiverClient5007 P W</v>
      </c>
    </row>
    <row r="23" spans="1:8">
      <c r="B23" s="18"/>
      <c r="C23" s="19"/>
      <c r="D23" s="19"/>
      <c r="E23" s="19"/>
      <c r="F23" s="19"/>
      <c r="G23" s="20"/>
      <c r="H23" s="19"/>
    </row>
    <row r="24" spans="1:8">
      <c r="B24" s="18"/>
      <c r="C24" s="19"/>
      <c r="D24" s="19"/>
      <c r="E24" s="19"/>
      <c r="F24" s="19"/>
      <c r="G24" s="20"/>
      <c r="H24" s="19"/>
    </row>
    <row r="25" spans="1:8">
      <c r="B25" s="18"/>
      <c r="C25" s="19"/>
      <c r="D25" s="19"/>
      <c r="E25" s="19"/>
      <c r="F25" s="19"/>
      <c r="G25" s="20"/>
      <c r="H25" s="19"/>
    </row>
    <row r="26" spans="1:8">
      <c r="B26" s="18"/>
      <c r="C26" s="19"/>
      <c r="D26" s="19"/>
      <c r="E26" s="19"/>
      <c r="F26" s="19"/>
      <c r="G26" s="20"/>
      <c r="H26" s="19"/>
    </row>
    <row r="27" spans="1:8">
      <c r="B27" s="18"/>
      <c r="C27" s="19"/>
      <c r="D27" s="19"/>
      <c r="E27" s="19"/>
      <c r="F27" s="19"/>
      <c r="G27" s="20"/>
      <c r="H27" s="19"/>
    </row>
    <row r="28" spans="1:8">
      <c r="B28" s="18"/>
      <c r="C28" s="19"/>
      <c r="D28" s="19"/>
      <c r="E28" s="19"/>
      <c r="F28" s="19"/>
      <c r="G28" s="20"/>
      <c r="H28" s="19"/>
    </row>
    <row r="29" spans="1:8">
      <c r="B29" s="18"/>
      <c r="C29" s="19"/>
      <c r="D29" s="19"/>
      <c r="E29" s="19"/>
      <c r="F29" s="19"/>
      <c r="G29" s="20"/>
      <c r="H29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Extraction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A. Smith</dc:creator>
  <cp:lastModifiedBy>ashish</cp:lastModifiedBy>
  <dcterms:created xsi:type="dcterms:W3CDTF">2011-06-01T13:19:03Z</dcterms:created>
  <dcterms:modified xsi:type="dcterms:W3CDTF">2011-06-03T17:42:55Z</dcterms:modified>
</cp:coreProperties>
</file>