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8130"/>
  </bookViews>
  <sheets>
    <sheet name="Sheet1" sheetId="1" r:id="rId1"/>
  </sheets>
  <calcPr calcId="124519" iterate="1"/>
</workbook>
</file>

<file path=xl/calcChain.xml><?xml version="1.0" encoding="utf-8"?>
<calcChain xmlns="http://schemas.openxmlformats.org/spreadsheetml/2006/main">
  <c r="L3" i="1"/>
  <c r="H3"/>
  <c r="L5"/>
  <c r="L11" s="1"/>
  <c r="H5"/>
  <c r="J5"/>
  <c r="J11" s="1"/>
  <c r="F5"/>
  <c r="F11" s="1"/>
  <c r="C5"/>
  <c r="C6" s="1"/>
  <c r="L6" l="1"/>
  <c r="L9"/>
  <c r="L24" s="1"/>
  <c r="H11"/>
  <c r="H6"/>
  <c r="H9"/>
  <c r="H24" s="1"/>
  <c r="J6"/>
  <c r="F6"/>
  <c r="J9"/>
  <c r="C9"/>
  <c r="F9"/>
  <c r="C11"/>
  <c r="J24" l="1"/>
  <c r="F24"/>
  <c r="C24"/>
  <c r="C7" l="1"/>
  <c r="F7"/>
  <c r="H7"/>
  <c r="J7"/>
  <c r="L7"/>
  <c r="C13"/>
  <c r="F13"/>
  <c r="H13"/>
  <c r="J13"/>
  <c r="L13"/>
  <c r="C17"/>
  <c r="F17"/>
  <c r="H17"/>
  <c r="J17"/>
  <c r="L17"/>
  <c r="C19"/>
  <c r="F19"/>
  <c r="H19"/>
  <c r="J19"/>
  <c r="L19"/>
  <c r="C22"/>
  <c r="F22"/>
  <c r="H22"/>
  <c r="J22"/>
  <c r="L22"/>
  <c r="C25"/>
  <c r="F25"/>
  <c r="H25"/>
  <c r="J25"/>
  <c r="L25"/>
  <c r="C26"/>
  <c r="F26"/>
  <c r="H26"/>
  <c r="J26"/>
  <c r="L26"/>
  <c r="M26"/>
</calcChain>
</file>

<file path=xl/comments1.xml><?xml version="1.0" encoding="utf-8"?>
<comments xmlns="http://schemas.openxmlformats.org/spreadsheetml/2006/main">
  <authors>
    <author>milinsu</author>
  </authors>
  <commentList>
    <comment ref="H3" authorId="0">
      <text>
        <r>
          <rPr>
            <b/>
            <sz val="8"/>
            <color indexed="81"/>
            <rFont val="Tahoma"/>
            <family val="2"/>
          </rPr>
          <t>milinsu:</t>
        </r>
        <r>
          <rPr>
            <sz val="8"/>
            <color indexed="81"/>
            <rFont val="Tahoma"/>
            <family val="2"/>
          </rPr>
          <t xml:space="preserve">
I have added / reduced random numbers  to arrive at 72000 in row 26</t>
        </r>
      </text>
    </comment>
    <comment ref="L3" authorId="0">
      <text>
        <r>
          <rPr>
            <b/>
            <sz val="8"/>
            <color indexed="81"/>
            <rFont val="Tahoma"/>
            <family val="2"/>
          </rPr>
          <t>milinsu:</t>
        </r>
        <r>
          <rPr>
            <sz val="8"/>
            <color indexed="81"/>
            <rFont val="Tahoma"/>
            <family val="2"/>
          </rPr>
          <t xml:space="preserve">
I have added/reduced randon numbers to arrive at value of M26 in cell L26</t>
        </r>
      </text>
    </comment>
    <comment ref="F26" authorId="0">
      <text>
        <r>
          <rPr>
            <b/>
            <sz val="8"/>
            <color indexed="81"/>
            <rFont val="Tahoma"/>
            <family val="2"/>
          </rPr>
          <t>milinsu:</t>
        </r>
        <r>
          <rPr>
            <sz val="8"/>
            <color indexed="81"/>
            <rFont val="Tahoma"/>
            <family val="2"/>
          </rPr>
          <t xml:space="preserve">
make this number 72000 and change CTC (a) accordingly, without using GOALSEEK</t>
        </r>
      </text>
    </comment>
    <comment ref="J26" authorId="0">
      <text>
        <r>
          <rPr>
            <b/>
            <sz val="8"/>
            <color indexed="81"/>
            <rFont val="Tahoma"/>
            <family val="2"/>
          </rPr>
          <t>milinsu:</t>
        </r>
        <r>
          <rPr>
            <sz val="8"/>
            <color indexed="81"/>
            <rFont val="Tahoma"/>
            <family val="2"/>
          </rPr>
          <t xml:space="preserve">
make this number as : 72000 less (j) less (k) and change CTC (a) accordingly, without using GOALSEEK</t>
        </r>
      </text>
    </comment>
  </commentList>
</comments>
</file>

<file path=xl/sharedStrings.xml><?xml version="1.0" encoding="utf-8"?>
<sst xmlns="http://schemas.openxmlformats.org/spreadsheetml/2006/main" count="44" uniqueCount="42">
  <si>
    <t>Basic</t>
  </si>
  <si>
    <t>HRA</t>
  </si>
  <si>
    <t>oth all</t>
  </si>
  <si>
    <t>PF</t>
  </si>
  <si>
    <t>Gratuity</t>
  </si>
  <si>
    <t>ESIC</t>
  </si>
  <si>
    <t>Gr Ins</t>
  </si>
  <si>
    <t>pf</t>
  </si>
  <si>
    <t>20 % of CTC</t>
  </si>
  <si>
    <t>CTC</t>
  </si>
  <si>
    <t>60% of Basic</t>
  </si>
  <si>
    <t>12% of Basic</t>
  </si>
  <si>
    <t>4.81 % of Basic</t>
  </si>
  <si>
    <t>a</t>
  </si>
  <si>
    <t>b</t>
  </si>
  <si>
    <t>c</t>
  </si>
  <si>
    <t>d</t>
  </si>
  <si>
    <t>e</t>
  </si>
  <si>
    <t>f</t>
  </si>
  <si>
    <t>g</t>
  </si>
  <si>
    <t>h</t>
  </si>
  <si>
    <t>data input</t>
  </si>
  <si>
    <t>balancing number (a-b-c-d-e-f-g-h)</t>
  </si>
  <si>
    <t>Salary take home calculations</t>
  </si>
  <si>
    <t>i</t>
  </si>
  <si>
    <t>j</t>
  </si>
  <si>
    <t>k</t>
  </si>
  <si>
    <t>base for ESIC</t>
  </si>
  <si>
    <t>Cost to company calculations</t>
  </si>
  <si>
    <t>same as (e)</t>
  </si>
  <si>
    <t>(a+b+c)</t>
  </si>
  <si>
    <t>(a+b+c)*1.75%</t>
  </si>
  <si>
    <t>Net take home</t>
  </si>
  <si>
    <t>l</t>
  </si>
  <si>
    <t>Scenario 1</t>
  </si>
  <si>
    <t>Scenario 2</t>
  </si>
  <si>
    <t>Expected Result</t>
  </si>
  <si>
    <t>(b+c+d) x 4.75 %</t>
  </si>
  <si>
    <t>Total</t>
  </si>
  <si>
    <t>sum of (b+c+d+e+f+g+h)</t>
  </si>
  <si>
    <t>m</t>
  </si>
  <si>
    <t>Difference of "a" less " I"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</si>
</sst>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/>
    <xf numFmtId="164" fontId="3" fillId="0" borderId="0" xfId="1" applyNumberFormat="1" applyFont="1" applyFill="1" applyBorder="1"/>
    <xf numFmtId="164" fontId="0" fillId="0" borderId="0" xfId="1" applyNumberFormat="1" applyFont="1" applyFill="1" applyBorder="1"/>
    <xf numFmtId="164" fontId="4" fillId="0" borderId="0" xfId="1" applyNumberFormat="1" applyFont="1" applyFill="1" applyBorder="1" applyProtection="1"/>
    <xf numFmtId="164" fontId="4" fillId="0" borderId="0" xfId="1" applyNumberFormat="1" applyFont="1" applyFill="1" applyBorder="1"/>
    <xf numFmtId="0" fontId="0" fillId="0" borderId="0" xfId="0" applyAlignment="1">
      <alignment wrapText="1"/>
    </xf>
    <xf numFmtId="0" fontId="0" fillId="0" borderId="1" xfId="0" applyBorder="1"/>
    <xf numFmtId="0" fontId="2" fillId="0" borderId="2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/>
    <xf numFmtId="0" fontId="0" fillId="0" borderId="0" xfId="0" applyFill="1" applyBorder="1"/>
    <xf numFmtId="164" fontId="4" fillId="0" borderId="5" xfId="1" applyNumberFormat="1" applyFont="1" applyFill="1" applyBorder="1" applyProtection="1"/>
    <xf numFmtId="164" fontId="4" fillId="0" borderId="5" xfId="1" applyNumberFormat="1" applyFont="1" applyFill="1" applyBorder="1"/>
    <xf numFmtId="0" fontId="3" fillId="0" borderId="0" xfId="0" applyFont="1" applyFill="1" applyBorder="1"/>
    <xf numFmtId="164" fontId="4" fillId="2" borderId="5" xfId="1" applyNumberFormat="1" applyFont="1" applyFill="1" applyBorder="1" applyProtection="1"/>
    <xf numFmtId="0" fontId="2" fillId="0" borderId="0" xfId="0" applyFont="1" applyFill="1" applyBorder="1"/>
    <xf numFmtId="0" fontId="0" fillId="0" borderId="6" xfId="0" applyBorder="1"/>
    <xf numFmtId="0" fontId="3" fillId="0" borderId="7" xfId="0" applyFont="1" applyFill="1" applyBorder="1"/>
    <xf numFmtId="164" fontId="4" fillId="0" borderId="7" xfId="1" applyNumberFormat="1" applyFont="1" applyFill="1" applyBorder="1" applyProtection="1"/>
    <xf numFmtId="164" fontId="4" fillId="0" borderId="8" xfId="1" applyNumberFormat="1" applyFont="1" applyFill="1" applyBorder="1" applyProtection="1"/>
    <xf numFmtId="164" fontId="4" fillId="0" borderId="4" xfId="1" applyNumberFormat="1" applyFont="1" applyFill="1" applyBorder="1" applyProtection="1"/>
    <xf numFmtId="0" fontId="0" fillId="0" borderId="0" xfId="0" applyBorder="1"/>
    <xf numFmtId="0" fontId="0" fillId="0" borderId="5" xfId="0" applyBorder="1"/>
    <xf numFmtId="164" fontId="4" fillId="0" borderId="4" xfId="1" applyNumberFormat="1" applyFont="1" applyFill="1" applyBorder="1"/>
    <xf numFmtId="164" fontId="4" fillId="3" borderId="4" xfId="1" applyNumberFormat="1" applyFont="1" applyFill="1" applyBorder="1" applyProtection="1"/>
    <xf numFmtId="0" fontId="0" fillId="0" borderId="7" xfId="0" applyBorder="1"/>
    <xf numFmtId="0" fontId="0" fillId="0" borderId="8" xfId="0" applyBorder="1"/>
    <xf numFmtId="164" fontId="0" fillId="0" borderId="5" xfId="0" applyNumberFormat="1" applyBorder="1"/>
    <xf numFmtId="164" fontId="4" fillId="0" borderId="5" xfId="1" applyNumberFormat="1" applyFont="1" applyFill="1" applyBorder="1" applyAlignment="1" applyProtection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="90" zoomScaleNormal="90" workbookViewId="0">
      <selection activeCell="M26" sqref="M26"/>
    </sheetView>
  </sheetViews>
  <sheetFormatPr defaultRowHeight="15"/>
  <cols>
    <col min="1" max="1" width="2.140625" bestFit="1" customWidth="1"/>
    <col min="2" max="2" width="27.5703125" style="1" bestFit="1" customWidth="1"/>
    <col min="3" max="3" width="9.7109375" bestFit="1" customWidth="1"/>
    <col min="4" max="4" width="37.42578125" bestFit="1" customWidth="1"/>
    <col min="5" max="5" width="4.28515625" customWidth="1"/>
    <col min="6" max="6" width="9.7109375" bestFit="1" customWidth="1"/>
    <col min="8" max="8" width="9.7109375" customWidth="1"/>
    <col min="9" max="9" width="20.85546875" customWidth="1"/>
    <col min="10" max="10" width="10" bestFit="1" customWidth="1"/>
    <col min="12" max="12" width="9.7109375" bestFit="1" customWidth="1"/>
  </cols>
  <sheetData>
    <row r="1" spans="1:13">
      <c r="A1" s="7"/>
      <c r="B1" s="8" t="s">
        <v>28</v>
      </c>
      <c r="C1" s="9"/>
      <c r="D1" s="10"/>
      <c r="F1" s="7" t="s">
        <v>34</v>
      </c>
      <c r="G1" s="9"/>
      <c r="H1" s="9"/>
      <c r="I1" s="9"/>
      <c r="J1" s="7" t="s">
        <v>35</v>
      </c>
      <c r="K1" s="9"/>
      <c r="L1" s="9"/>
      <c r="M1" s="10"/>
    </row>
    <row r="2" spans="1:13" s="6" customFormat="1" ht="30">
      <c r="A2" s="11"/>
      <c r="B2" s="12"/>
      <c r="C2" s="13"/>
      <c r="D2" s="14"/>
      <c r="F2" s="11"/>
      <c r="G2" s="13"/>
      <c r="H2" s="13" t="s">
        <v>36</v>
      </c>
      <c r="I2" s="13"/>
      <c r="J2" s="11"/>
      <c r="K2" s="13"/>
      <c r="L2" s="13" t="s">
        <v>36</v>
      </c>
      <c r="M2" s="14"/>
    </row>
    <row r="3" spans="1:13" ht="15.75">
      <c r="A3" s="15" t="s">
        <v>13</v>
      </c>
      <c r="B3" s="16" t="s">
        <v>9</v>
      </c>
      <c r="C3" s="4">
        <v>72000</v>
      </c>
      <c r="D3" s="17"/>
      <c r="E3" s="4"/>
      <c r="F3" s="26">
        <v>72000</v>
      </c>
      <c r="G3" s="27"/>
      <c r="H3" s="4">
        <f>72000+1728+1160+6000+800+60+13+1</f>
        <v>81762</v>
      </c>
      <c r="I3" s="27"/>
      <c r="J3" s="26">
        <v>72000</v>
      </c>
      <c r="K3" s="27"/>
      <c r="L3" s="4">
        <f>72000+1728+116+4000+450-80-6-1</f>
        <v>78207</v>
      </c>
      <c r="M3" s="28"/>
    </row>
    <row r="4" spans="1:13" ht="6.75" customHeight="1">
      <c r="A4" s="15"/>
      <c r="B4" s="16"/>
      <c r="C4" s="5"/>
      <c r="D4" s="18"/>
      <c r="E4" s="5"/>
      <c r="F4" s="29"/>
      <c r="G4" s="27"/>
      <c r="H4" s="5"/>
      <c r="I4" s="27"/>
      <c r="J4" s="29"/>
      <c r="K4" s="27"/>
      <c r="L4" s="5"/>
      <c r="M4" s="28"/>
    </row>
    <row r="5" spans="1:13" ht="15.75">
      <c r="A5" s="15" t="s">
        <v>14</v>
      </c>
      <c r="B5" s="19" t="s">
        <v>0</v>
      </c>
      <c r="C5" s="4">
        <f>C3*20%</f>
        <v>14400</v>
      </c>
      <c r="D5" s="17" t="s">
        <v>8</v>
      </c>
      <c r="E5" s="4"/>
      <c r="F5" s="26">
        <f>F3*20%</f>
        <v>14400</v>
      </c>
      <c r="G5" s="27"/>
      <c r="H5" s="4">
        <f>H3*20%</f>
        <v>16352.400000000001</v>
      </c>
      <c r="I5" s="27"/>
      <c r="J5" s="26">
        <f>J3*20%</f>
        <v>14400</v>
      </c>
      <c r="K5" s="27"/>
      <c r="L5" s="4">
        <f>L3*20%</f>
        <v>15641.400000000001</v>
      </c>
      <c r="M5" s="28"/>
    </row>
    <row r="6" spans="1:13" ht="15.75">
      <c r="A6" s="15" t="s">
        <v>15</v>
      </c>
      <c r="B6" s="19" t="s">
        <v>1</v>
      </c>
      <c r="C6" s="4">
        <f>C5*0.6</f>
        <v>8640</v>
      </c>
      <c r="D6" s="17" t="s">
        <v>10</v>
      </c>
      <c r="E6" s="4"/>
      <c r="F6" s="26">
        <f>F5*0.6</f>
        <v>8640</v>
      </c>
      <c r="G6" s="27"/>
      <c r="H6" s="4">
        <f>H5*0.6</f>
        <v>9811.44</v>
      </c>
      <c r="I6" s="27"/>
      <c r="J6" s="26">
        <f>J5*0.6</f>
        <v>8640</v>
      </c>
      <c r="K6" s="27"/>
      <c r="L6" s="4">
        <f>L5*0.6</f>
        <v>9384.84</v>
      </c>
      <c r="M6" s="28"/>
    </row>
    <row r="7" spans="1:13" ht="15.75">
      <c r="A7" s="15" t="s">
        <v>16</v>
      </c>
      <c r="B7" s="19" t="s">
        <v>2</v>
      </c>
      <c r="C7" s="4">
        <f ca="1">C3-C5-C6-C9-C11-C13-C15</f>
        <v>43233.374701670647</v>
      </c>
      <c r="D7" s="20" t="s">
        <v>22</v>
      </c>
      <c r="E7" s="4"/>
      <c r="F7" s="26">
        <f ca="1">F3-F5-F6-F9-F11-F13-F15</f>
        <v>43233.374701670647</v>
      </c>
      <c r="G7" s="27"/>
      <c r="H7" s="4">
        <f ca="1">H3-H5-H6-H9-H11-H13-H15</f>
        <v>49115.550510739857</v>
      </c>
      <c r="I7" s="27"/>
      <c r="J7" s="26">
        <f ca="1">J3-J5-J6-J9-J11-J13-J15</f>
        <v>43233.374701670647</v>
      </c>
      <c r="K7" s="27"/>
      <c r="L7" s="4">
        <f ca="1">L3-L5-L6-L9-L11-L13-L15</f>
        <v>46973.455140811449</v>
      </c>
      <c r="M7" s="28"/>
    </row>
    <row r="8" spans="1:13" ht="7.5" customHeight="1">
      <c r="A8" s="15"/>
      <c r="B8" s="16"/>
      <c r="C8" s="5"/>
      <c r="D8" s="18"/>
      <c r="E8" s="5"/>
      <c r="F8" s="29"/>
      <c r="G8" s="27"/>
      <c r="H8" s="5"/>
      <c r="I8" s="27"/>
      <c r="J8" s="29"/>
      <c r="K8" s="27"/>
      <c r="L8" s="5"/>
      <c r="M8" s="28"/>
    </row>
    <row r="9" spans="1:13" ht="15.75">
      <c r="A9" s="15" t="s">
        <v>17</v>
      </c>
      <c r="B9" s="19" t="s">
        <v>3</v>
      </c>
      <c r="C9" s="4">
        <f>C5*0.12</f>
        <v>1728</v>
      </c>
      <c r="D9" s="17" t="s">
        <v>11</v>
      </c>
      <c r="E9" s="4"/>
      <c r="F9" s="26">
        <f>F5*0.12</f>
        <v>1728</v>
      </c>
      <c r="G9" s="27"/>
      <c r="H9" s="4">
        <f>H5*0.12</f>
        <v>1962.288</v>
      </c>
      <c r="I9" s="27"/>
      <c r="J9" s="26">
        <f>J5*0.12</f>
        <v>1728</v>
      </c>
      <c r="K9" s="27"/>
      <c r="L9" s="4">
        <f>L5*0.12</f>
        <v>1876.9680000000001</v>
      </c>
      <c r="M9" s="28"/>
    </row>
    <row r="10" spans="1:13" ht="6" customHeight="1">
      <c r="A10" s="15"/>
      <c r="B10" s="16"/>
      <c r="C10" s="5"/>
      <c r="D10" s="18"/>
      <c r="E10" s="5"/>
      <c r="F10" s="29"/>
      <c r="G10" s="27"/>
      <c r="H10" s="5"/>
      <c r="I10" s="27"/>
      <c r="J10" s="29"/>
      <c r="K10" s="27"/>
      <c r="L10" s="5"/>
      <c r="M10" s="28"/>
    </row>
    <row r="11" spans="1:13" ht="15.75">
      <c r="A11" s="15" t="s">
        <v>18</v>
      </c>
      <c r="B11" s="19" t="s">
        <v>4</v>
      </c>
      <c r="C11" s="4">
        <f>C5*0.0481</f>
        <v>692.64</v>
      </c>
      <c r="D11" s="17" t="s">
        <v>12</v>
      </c>
      <c r="E11" s="4"/>
      <c r="F11" s="26">
        <f>F5*0.0481</f>
        <v>692.64</v>
      </c>
      <c r="G11" s="27"/>
      <c r="H11" s="4">
        <f>H5*0.0481</f>
        <v>786.55043999999998</v>
      </c>
      <c r="I11" s="27"/>
      <c r="J11" s="26">
        <f>J5*0.0481</f>
        <v>692.64</v>
      </c>
      <c r="K11" s="27"/>
      <c r="L11" s="4">
        <f>L5*0.0481</f>
        <v>752.35134000000005</v>
      </c>
      <c r="M11" s="28"/>
    </row>
    <row r="12" spans="1:13" ht="5.25" customHeight="1">
      <c r="A12" s="15"/>
      <c r="B12" s="16"/>
      <c r="C12" s="5"/>
      <c r="D12" s="18"/>
      <c r="E12" s="5"/>
      <c r="F12" s="29"/>
      <c r="G12" s="27"/>
      <c r="H12" s="5"/>
      <c r="I12" s="27"/>
      <c r="J12" s="29"/>
      <c r="K12" s="27"/>
      <c r="L12" s="5"/>
      <c r="M12" s="28"/>
    </row>
    <row r="13" spans="1:13" ht="15.75">
      <c r="A13" s="15" t="s">
        <v>19</v>
      </c>
      <c r="B13" s="19" t="s">
        <v>5</v>
      </c>
      <c r="C13" s="4">
        <f ca="1">(C5+C6+C7)*4.75%</f>
        <v>3147.9852983293558</v>
      </c>
      <c r="D13" s="17" t="s">
        <v>37</v>
      </c>
      <c r="E13" s="4"/>
      <c r="F13" s="26">
        <f ca="1">(F5+F6+F7)*4.75%</f>
        <v>3147.9852983293558</v>
      </c>
      <c r="G13" s="27"/>
      <c r="H13" s="4">
        <f ca="1">(H5+H6+H7)*4.75%</f>
        <v>3575.7710492601436</v>
      </c>
      <c r="I13" s="27"/>
      <c r="J13" s="26">
        <f ca="1">(J5+J6+J7)*4.75%</f>
        <v>3147.9852983293558</v>
      </c>
      <c r="K13" s="27"/>
      <c r="L13" s="4">
        <f ca="1">(L5+L6+L7)*4.75%</f>
        <v>3419.985519188544</v>
      </c>
      <c r="M13" s="28"/>
    </row>
    <row r="14" spans="1:13" ht="6.75" customHeight="1">
      <c r="A14" s="15"/>
      <c r="B14" s="16"/>
      <c r="C14" s="5"/>
      <c r="D14" s="18"/>
      <c r="E14" s="5"/>
      <c r="F14" s="29"/>
      <c r="G14" s="27"/>
      <c r="H14" s="5"/>
      <c r="I14" s="27"/>
      <c r="J14" s="29"/>
      <c r="K14" s="27"/>
      <c r="L14" s="5"/>
      <c r="M14" s="28"/>
    </row>
    <row r="15" spans="1:13" ht="15.75">
      <c r="A15" s="15" t="s">
        <v>20</v>
      </c>
      <c r="B15" s="19" t="s">
        <v>6</v>
      </c>
      <c r="C15" s="4">
        <v>158</v>
      </c>
      <c r="D15" s="17" t="s">
        <v>21</v>
      </c>
      <c r="E15" s="4"/>
      <c r="F15" s="26">
        <v>158</v>
      </c>
      <c r="G15" s="27"/>
      <c r="H15" s="4">
        <v>158</v>
      </c>
      <c r="I15" s="27"/>
      <c r="J15" s="26">
        <v>158</v>
      </c>
      <c r="K15" s="27"/>
      <c r="L15" s="4">
        <v>158</v>
      </c>
      <c r="M15" s="28"/>
    </row>
    <row r="16" spans="1:13" ht="5.25" customHeight="1">
      <c r="A16" s="15"/>
      <c r="B16" s="16"/>
      <c r="C16" s="5"/>
      <c r="D16" s="18"/>
      <c r="E16" s="5"/>
      <c r="F16" s="29"/>
      <c r="G16" s="27"/>
      <c r="H16" s="5"/>
      <c r="I16" s="27"/>
      <c r="J16" s="29"/>
      <c r="K16" s="27"/>
      <c r="L16" s="5"/>
      <c r="M16" s="28"/>
    </row>
    <row r="17" spans="1:13" ht="15.75">
      <c r="A17" s="15" t="s">
        <v>24</v>
      </c>
      <c r="B17" s="16" t="s">
        <v>38</v>
      </c>
      <c r="C17" s="4">
        <f ca="1">SUM(C4:C16)</f>
        <v>72000</v>
      </c>
      <c r="D17" s="17" t="s">
        <v>39</v>
      </c>
      <c r="E17" s="4"/>
      <c r="F17" s="26">
        <f ca="1">SUM(F4:F16)</f>
        <v>72000</v>
      </c>
      <c r="G17" s="27"/>
      <c r="H17" s="4">
        <f ca="1">SUM(H4:H16)</f>
        <v>81762.000000000015</v>
      </c>
      <c r="I17" s="27"/>
      <c r="J17" s="26">
        <f ca="1">SUM(J4:J16)</f>
        <v>72000</v>
      </c>
      <c r="K17" s="27"/>
      <c r="L17" s="4">
        <f ca="1">SUM(L4:L16)</f>
        <v>78206.999999999985</v>
      </c>
      <c r="M17" s="28"/>
    </row>
    <row r="18" spans="1:13" ht="4.5" customHeight="1">
      <c r="A18" s="15"/>
      <c r="B18" s="16"/>
      <c r="C18" s="5"/>
      <c r="D18" s="18"/>
      <c r="E18" s="5"/>
      <c r="F18" s="29"/>
      <c r="G18" s="27"/>
      <c r="H18" s="5"/>
      <c r="I18" s="27"/>
      <c r="J18" s="29"/>
      <c r="K18" s="27"/>
      <c r="L18" s="5"/>
      <c r="M18" s="28"/>
    </row>
    <row r="19" spans="1:13" ht="15.75">
      <c r="A19" s="15"/>
      <c r="B19" s="16"/>
      <c r="C19" s="4">
        <f ca="1">C3-C17</f>
        <v>0</v>
      </c>
      <c r="D19" s="34" t="s">
        <v>41</v>
      </c>
      <c r="E19" s="4"/>
      <c r="F19" s="26">
        <f ca="1">F3-F17</f>
        <v>0</v>
      </c>
      <c r="G19" s="27"/>
      <c r="H19" s="4">
        <f ca="1">H3-H17</f>
        <v>0</v>
      </c>
      <c r="I19" s="27"/>
      <c r="J19" s="26">
        <f ca="1">J3-J17</f>
        <v>0</v>
      </c>
      <c r="K19" s="27"/>
      <c r="L19" s="4">
        <f ca="1">L3-L17</f>
        <v>0</v>
      </c>
      <c r="M19" s="28"/>
    </row>
    <row r="20" spans="1:13" ht="6.75" customHeight="1">
      <c r="A20" s="15"/>
      <c r="B20" s="16"/>
      <c r="C20" s="5"/>
      <c r="D20" s="18"/>
      <c r="E20" s="5"/>
      <c r="F20" s="29"/>
      <c r="G20" s="27"/>
      <c r="H20" s="5"/>
      <c r="I20" s="27"/>
      <c r="J20" s="29"/>
      <c r="K20" s="27"/>
      <c r="L20" s="5"/>
      <c r="M20" s="28"/>
    </row>
    <row r="21" spans="1:13" ht="17.25" customHeight="1">
      <c r="A21" s="15"/>
      <c r="B21" s="21" t="s">
        <v>23</v>
      </c>
      <c r="C21" s="5"/>
      <c r="D21" s="18"/>
      <c r="E21" s="5"/>
      <c r="F21" s="29"/>
      <c r="G21" s="27"/>
      <c r="H21" s="5"/>
      <c r="I21" s="27"/>
      <c r="J21" s="29"/>
      <c r="K21" s="27"/>
      <c r="L21" s="5"/>
      <c r="M21" s="28"/>
    </row>
    <row r="22" spans="1:13" ht="15.75">
      <c r="A22" s="15" t="s">
        <v>25</v>
      </c>
      <c r="B22" s="19" t="s">
        <v>27</v>
      </c>
      <c r="C22" s="4">
        <f ca="1">C5+C6+C7</f>
        <v>66273.374701670647</v>
      </c>
      <c r="D22" s="17" t="s">
        <v>30</v>
      </c>
      <c r="E22" s="4"/>
      <c r="F22" s="26">
        <f ca="1">F5+F6+F7</f>
        <v>66273.374701670647</v>
      </c>
      <c r="G22" s="27"/>
      <c r="H22" s="4">
        <f ca="1">H5+H6+H7</f>
        <v>75279.39051073986</v>
      </c>
      <c r="I22" s="27"/>
      <c r="J22" s="26">
        <f ca="1">J5+J6+J7</f>
        <v>66273.374701670647</v>
      </c>
      <c r="K22" s="27"/>
      <c r="L22" s="4">
        <f ca="1">L5+L6+L7</f>
        <v>71999.695140811455</v>
      </c>
      <c r="M22" s="28"/>
    </row>
    <row r="23" spans="1:13" ht="15.75">
      <c r="A23" s="15"/>
      <c r="B23" s="16"/>
      <c r="C23" s="5"/>
      <c r="D23" s="18"/>
      <c r="E23" s="5"/>
      <c r="F23" s="29"/>
      <c r="G23" s="27"/>
      <c r="H23" s="5"/>
      <c r="I23" s="27"/>
      <c r="J23" s="29"/>
      <c r="K23" s="27"/>
      <c r="L23" s="5"/>
      <c r="M23" s="28"/>
    </row>
    <row r="24" spans="1:13" ht="15.75">
      <c r="A24" s="15" t="s">
        <v>26</v>
      </c>
      <c r="B24" s="19" t="s">
        <v>7</v>
      </c>
      <c r="C24" s="4">
        <f>C9</f>
        <v>1728</v>
      </c>
      <c r="D24" s="17" t="s">
        <v>29</v>
      </c>
      <c r="E24" s="4"/>
      <c r="F24" s="26">
        <f>F9</f>
        <v>1728</v>
      </c>
      <c r="G24" s="27"/>
      <c r="H24" s="4">
        <f>H9</f>
        <v>1962.288</v>
      </c>
      <c r="I24" s="27"/>
      <c r="J24" s="26">
        <f>J9</f>
        <v>1728</v>
      </c>
      <c r="K24" s="27"/>
      <c r="L24" s="4">
        <f>L9</f>
        <v>1876.9680000000001</v>
      </c>
      <c r="M24" s="28"/>
    </row>
    <row r="25" spans="1:13" ht="15.75">
      <c r="A25" s="15" t="s">
        <v>33</v>
      </c>
      <c r="B25" s="19" t="s">
        <v>5</v>
      </c>
      <c r="C25" s="4">
        <f ca="1">(C5+C6+C7)*1.75%</f>
        <v>1159.7840572792365</v>
      </c>
      <c r="D25" s="17" t="s">
        <v>31</v>
      </c>
      <c r="E25" s="4"/>
      <c r="F25" s="26">
        <f ca="1">(F5+F6+F7)*1.75%</f>
        <v>1159.7840572792365</v>
      </c>
      <c r="G25" s="27"/>
      <c r="H25" s="4">
        <f ca="1">(H5+H6+H7)*1.75%</f>
        <v>1317.3893339379476</v>
      </c>
      <c r="I25" s="27"/>
      <c r="J25" s="26">
        <f ca="1">(J5+J6+J7)*1.75%</f>
        <v>1159.7840572792365</v>
      </c>
      <c r="K25" s="27"/>
      <c r="L25" s="4">
        <f ca="1">(L5+L6+L7)*1.75%</f>
        <v>1259.9946649642006</v>
      </c>
      <c r="M25" s="28"/>
    </row>
    <row r="26" spans="1:13" ht="15.75">
      <c r="A26" s="22" t="s">
        <v>40</v>
      </c>
      <c r="B26" s="23" t="s">
        <v>32</v>
      </c>
      <c r="C26" s="24">
        <f ca="1">C22-C24-C25</f>
        <v>63385.590644391414</v>
      </c>
      <c r="D26" s="25"/>
      <c r="E26" s="4"/>
      <c r="F26" s="30">
        <f ca="1">F22-F24-F25</f>
        <v>63385.590644391414</v>
      </c>
      <c r="G26" s="27"/>
      <c r="H26" s="4">
        <f ca="1">H22-H24-H25</f>
        <v>71999.713176801917</v>
      </c>
      <c r="I26" s="27"/>
      <c r="J26" s="30">
        <f ca="1">J22-J24-J25</f>
        <v>63385.590644391414</v>
      </c>
      <c r="K26" s="27"/>
      <c r="L26" s="4">
        <f ca="1">L22-L24-L25</f>
        <v>68862.732475847268</v>
      </c>
      <c r="M26" s="33">
        <f ca="1">72000-L24-L25</f>
        <v>68863.037335035799</v>
      </c>
    </row>
    <row r="27" spans="1:13">
      <c r="F27" s="15"/>
      <c r="G27" s="27"/>
      <c r="H27" s="27"/>
      <c r="I27" s="27"/>
      <c r="J27" s="15"/>
      <c r="K27" s="27"/>
      <c r="L27" s="27"/>
      <c r="M27" s="28"/>
    </row>
    <row r="28" spans="1:13">
      <c r="F28" s="22"/>
      <c r="G28" s="31"/>
      <c r="H28" s="31"/>
      <c r="I28" s="31"/>
      <c r="J28" s="22"/>
      <c r="K28" s="31"/>
      <c r="L28" s="31"/>
      <c r="M28" s="32"/>
    </row>
    <row r="44" spans="2:2">
      <c r="B44" s="2"/>
    </row>
    <row r="45" spans="2:2">
      <c r="B45" s="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milinsu</dc:creator>
  <cp:lastModifiedBy>milinsu</cp:lastModifiedBy>
  <dcterms:created xsi:type="dcterms:W3CDTF">2012-04-28T12:51:09Z</dcterms:created>
  <dcterms:modified xsi:type="dcterms:W3CDTF">2012-05-01T08:15:46Z</dcterms:modified>
</cp:coreProperties>
</file>