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5390" windowHeight="4080"/>
  </bookViews>
  <sheets>
    <sheet name="Sheet6" sheetId="11" r:id="rId1"/>
    <sheet name="Sheet1" sheetId="15" r:id="rId2"/>
  </sheets>
  <externalReferences>
    <externalReference r:id="rId3"/>
  </externalReferences>
  <definedNames>
    <definedName name="COMMISSION">#REF!</definedName>
    <definedName name="flotercalculat">Sheet6!$A$51:$C$60</definedName>
    <definedName name="FLOTERPREMIUM">Sheet6!$B$22:$H$33</definedName>
    <definedName name="floterpremiumchart">#REF!</definedName>
    <definedName name="mediclaim">#REF!</definedName>
    <definedName name="motorpremium">#REF!</definedName>
    <definedName name="newfloter">Sheet6!$B$5</definedName>
    <definedName name="number">#REF!</definedName>
    <definedName name="OLDFILE">#REF!</definedName>
    <definedName name="OMPMASTERLIST">#REF!</definedName>
    <definedName name="pa">#REF!</definedName>
    <definedName name="servicetax">#REF!</definedName>
    <definedName name="WORD">#REF!</definedName>
  </definedNames>
  <calcPr calcId="145621"/>
</workbook>
</file>

<file path=xl/calcChain.xml><?xml version="1.0" encoding="utf-8"?>
<calcChain xmlns="http://schemas.openxmlformats.org/spreadsheetml/2006/main">
  <c r="E24" i="11" l="1"/>
  <c r="D23" i="11"/>
  <c r="H25" i="11"/>
  <c r="D25" i="11"/>
  <c r="D26" i="11"/>
  <c r="D24" i="11"/>
  <c r="H20" i="11" l="1"/>
  <c r="H16" i="11"/>
  <c r="J27" i="11"/>
  <c r="J26" i="11"/>
  <c r="J25" i="11"/>
  <c r="J24" i="11"/>
  <c r="J23" i="11"/>
  <c r="D29" i="11"/>
  <c r="H19" i="11"/>
  <c r="H17" i="11" s="1"/>
  <c r="F19" i="11"/>
  <c r="F17" i="11" s="1"/>
  <c r="G19" i="11"/>
  <c r="G17" i="11" s="1"/>
  <c r="D19" i="11"/>
  <c r="D17" i="11" s="1"/>
  <c r="E19" i="11"/>
  <c r="E17" i="11" s="1"/>
  <c r="B37" i="11" l="1"/>
  <c r="F27" i="11"/>
  <c r="H18" i="11" s="1"/>
  <c r="F26" i="11"/>
  <c r="G18" i="11" s="1"/>
  <c r="G16" i="11" s="1"/>
  <c r="G20" i="11" s="1"/>
  <c r="H26" i="11" s="1"/>
  <c r="F25" i="11"/>
  <c r="F18" i="11" s="1"/>
  <c r="F24" i="11"/>
  <c r="E18" i="11" s="1"/>
  <c r="E16" i="11" s="1"/>
  <c r="E20" i="11" s="1"/>
  <c r="H24" i="11" s="1"/>
  <c r="F23" i="11"/>
  <c r="D18" i="11" s="1"/>
  <c r="D16" i="11" s="1"/>
  <c r="D20" i="11" s="1"/>
  <c r="F16" i="11" l="1"/>
  <c r="F20" i="11" s="1"/>
  <c r="K25" i="11" s="1"/>
  <c r="H23" i="11"/>
  <c r="K23" i="11" s="1"/>
  <c r="H27" i="11"/>
  <c r="K27" i="11" s="1"/>
  <c r="K26" i="11"/>
  <c r="K24" i="11"/>
  <c r="H29" i="11" l="1"/>
  <c r="K29" i="11"/>
  <c r="H31" i="11" l="1"/>
  <c r="K31" i="11"/>
  <c r="K32" i="11" l="1"/>
  <c r="K33" i="11" s="1"/>
  <c r="H32" i="11"/>
  <c r="H33" i="11" s="1"/>
  <c r="C22" i="11" s="1"/>
  <c r="B34" i="11"/>
  <c r="D4" i="15" l="1"/>
  <c r="C4" i="15"/>
  <c r="C37" i="11"/>
  <c r="C39" i="11" s="1"/>
  <c r="A28" i="11" s="1"/>
  <c r="D37" i="11" l="1"/>
  <c r="C42" i="11"/>
  <c r="C44" i="11" s="1"/>
  <c r="D42" i="11" l="1"/>
  <c r="C57" i="11" l="1"/>
  <c r="C58" i="11" l="1"/>
  <c r="C60" i="11" s="1"/>
</calcChain>
</file>

<file path=xl/sharedStrings.xml><?xml version="1.0" encoding="utf-8"?>
<sst xmlns="http://schemas.openxmlformats.org/spreadsheetml/2006/main" count="63" uniqueCount="44">
  <si>
    <t>Total</t>
  </si>
  <si>
    <t>Premium</t>
  </si>
  <si>
    <t>Self</t>
  </si>
  <si>
    <t>Wife</t>
  </si>
  <si>
    <t>Service Tax</t>
  </si>
  <si>
    <t>Column</t>
  </si>
  <si>
    <t>Sum / Age</t>
  </si>
  <si>
    <t>Sum Assu.</t>
  </si>
  <si>
    <t>Age</t>
  </si>
  <si>
    <t>Sum In Thousand</t>
  </si>
  <si>
    <t>Child -1</t>
  </si>
  <si>
    <t>Child -3 Disc. not allowed</t>
  </si>
  <si>
    <t>Rounded Off to</t>
  </si>
  <si>
    <t>Old</t>
  </si>
  <si>
    <t xml:space="preserve"> </t>
  </si>
  <si>
    <t xml:space="preserve">Increase </t>
  </si>
  <si>
    <t xml:space="preserve">Without Tax </t>
  </si>
  <si>
    <t>Per day</t>
  </si>
  <si>
    <t xml:space="preserve">Insurnace </t>
  </si>
  <si>
    <t xml:space="preserve">With Tax </t>
  </si>
  <si>
    <t>Tax Saved</t>
  </si>
  <si>
    <t>Net Pay</t>
  </si>
  <si>
    <t>%  of SI</t>
  </si>
  <si>
    <t>20 % of 15000/-</t>
  </si>
  <si>
    <t>Child -2 or Parent</t>
  </si>
  <si>
    <t xml:space="preserve">1] </t>
  </si>
  <si>
    <t xml:space="preserve">% of </t>
  </si>
  <si>
    <t>Sum Ins</t>
  </si>
  <si>
    <t>Serv Tax</t>
  </si>
  <si>
    <t>Years after 65</t>
  </si>
  <si>
    <t xml:space="preserve"> 2% of Year </t>
  </si>
  <si>
    <t xml:space="preserve">Hellow Friends </t>
  </si>
  <si>
    <t xml:space="preserve">I am changing the value of  -- Sheet6-C22 - everytime </t>
  </si>
  <si>
    <t xml:space="preserve">2] </t>
  </si>
  <si>
    <t xml:space="preserve">The same value should be pasted in the box show B4 : g13 </t>
  </si>
  <si>
    <t xml:space="preserve">3] </t>
  </si>
  <si>
    <t>The 1 st change in c22 - pasted on b4 of sheet1</t>
  </si>
  <si>
    <t>The 2 nd change in c22 - pasted on c4 of sheet1</t>
  </si>
  <si>
    <t>4]</t>
  </si>
  <si>
    <t xml:space="preserve">&amp; so on </t>
  </si>
  <si>
    <t xml:space="preserve">Is it possible through excel macro </t>
  </si>
  <si>
    <t xml:space="preserve">If possible you give me the guidelines so that if I want to change the box or cell then </t>
  </si>
  <si>
    <t xml:space="preserve">I can do it my own. </t>
  </si>
  <si>
    <t>Thank you in advance.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</si>
</sst>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=10000000]#\,##\,##\,##0.00;[&gt;=100000]#\,##\,##0.00;##,##0"/>
    <numFmt numFmtId="165" formatCode="[&gt;=10000000]###\,##\,##\,##0.00;[&gt;=100000]###\,##\,##0.00;##,##0.00"/>
    <numFmt numFmtId="167" formatCode="[&gt;=10000000]#\,##\,##\,##0.00;[&gt;=100000]#\,##\,##0;##,##0"/>
  </numFmts>
  <fonts count="12" x14ac:knownFonts="1">
    <font>
      <sz val="11"/>
      <color theme="1"/>
      <name val="Verdana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  <font>
      <sz val="10"/>
      <name val="Times New Roman"/>
      <family val="1"/>
    </font>
    <font>
      <sz val="10"/>
      <color rgb="FFC00000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b/>
      <sz val="12"/>
      <color rgb="FFFF0000"/>
      <name val="Verdana"/>
      <family val="2"/>
    </font>
    <font>
      <b/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/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/>
      <diagonal/>
    </border>
    <border>
      <left style="thin">
        <color indexed="64"/>
      </left>
      <right style="thin">
        <color rgb="FFB2B2B2"/>
      </right>
      <top style="thin">
        <color rgb="FFB2B2B2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3" fillId="2" borderId="7" applyFont="0" applyFill="0" applyAlignment="0"/>
    <xf numFmtId="0" fontId="9" fillId="0" borderId="0"/>
    <xf numFmtId="0" fontId="6" fillId="0" borderId="38" applyFont="0" applyAlignment="0">
      <alignment horizontal="center"/>
    </xf>
    <xf numFmtId="0" fontId="9" fillId="0" borderId="0" applyFont="0" applyBorder="0">
      <alignment horizontal="center" vertical="top" wrapText="1"/>
    </xf>
  </cellStyleXfs>
  <cellXfs count="117">
    <xf numFmtId="0" fontId="0" fillId="0" borderId="0" xfId="0"/>
    <xf numFmtId="0" fontId="0" fillId="0" borderId="0" xfId="0" applyAlignment="1">
      <alignment horizontal="center"/>
    </xf>
    <xf numFmtId="164" fontId="2" fillId="0" borderId="31" xfId="1" applyFont="1" applyFill="1" applyBorder="1" applyAlignment="1" applyProtection="1">
      <alignment vertical="center"/>
      <protection locked="0"/>
    </xf>
    <xf numFmtId="164" fontId="2" fillId="0" borderId="24" xfId="1" applyFont="1" applyFill="1" applyBorder="1" applyAlignment="1" applyProtection="1">
      <alignment vertical="center"/>
      <protection locked="0"/>
    </xf>
    <xf numFmtId="164" fontId="2" fillId="0" borderId="32" xfId="1" applyFont="1" applyFill="1" applyBorder="1" applyAlignment="1" applyProtection="1">
      <alignment horizontal="center" vertical="center" wrapText="1"/>
      <protection locked="0"/>
    </xf>
    <xf numFmtId="164" fontId="2" fillId="0" borderId="32" xfId="1" applyFont="1" applyFill="1" applyBorder="1" applyAlignment="1" applyProtection="1">
      <alignment horizontal="center" vertical="center"/>
      <protection locked="0"/>
    </xf>
    <xf numFmtId="164" fontId="2" fillId="0" borderId="24" xfId="1" applyFont="1" applyFill="1" applyBorder="1" applyAlignment="1" applyProtection="1">
      <alignment horizontal="center" vertical="center"/>
      <protection locked="0"/>
    </xf>
    <xf numFmtId="164" fontId="2" fillId="0" borderId="25" xfId="1" applyFont="1" applyFill="1" applyBorder="1" applyAlignment="1" applyProtection="1">
      <alignment horizontal="center" vertical="center"/>
      <protection locked="0"/>
    </xf>
    <xf numFmtId="164" fontId="2" fillId="0" borderId="26" xfId="1" applyFont="1" applyFill="1" applyBorder="1" applyAlignment="1" applyProtection="1">
      <alignment horizontal="left" indent="1"/>
      <protection locked="0"/>
    </xf>
    <xf numFmtId="164" fontId="2" fillId="0" borderId="8" xfId="1" applyFont="1" applyFill="1" applyBorder="1" applyAlignment="1" applyProtection="1">
      <alignment horizontal="center"/>
      <protection locked="0"/>
    </xf>
    <xf numFmtId="164" fontId="2" fillId="0" borderId="20" xfId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64" fontId="2" fillId="0" borderId="7" xfId="1" applyFont="1" applyFill="1" applyBorder="1" applyProtection="1">
      <protection locked="0"/>
    </xf>
    <xf numFmtId="164" fontId="2" fillId="0" borderId="14" xfId="1" applyFont="1" applyFill="1" applyBorder="1" applyAlignment="1" applyProtection="1">
      <alignment horizontal="center"/>
      <protection locked="0"/>
    </xf>
    <xf numFmtId="164" fontId="2" fillId="0" borderId="8" xfId="1" applyFont="1" applyFill="1" applyBorder="1" applyProtection="1">
      <protection locked="0"/>
    </xf>
    <xf numFmtId="164" fontId="2" fillId="0" borderId="26" xfId="1" applyFont="1" applyFill="1" applyBorder="1" applyProtection="1">
      <protection locked="0"/>
    </xf>
    <xf numFmtId="164" fontId="2" fillId="0" borderId="9" xfId="1" applyFont="1" applyFill="1" applyBorder="1" applyAlignment="1" applyProtection="1">
      <alignment horizontal="center"/>
      <protection locked="0"/>
    </xf>
    <xf numFmtId="164" fontId="2" fillId="0" borderId="10" xfId="1" applyFont="1" applyFill="1" applyBorder="1" applyAlignment="1" applyProtection="1">
      <alignment horizontal="center"/>
      <protection locked="0"/>
    </xf>
    <xf numFmtId="164" fontId="2" fillId="0" borderId="7" xfId="1" applyFont="1" applyFill="1" applyBorder="1" applyAlignment="1" applyProtection="1">
      <alignment horizontal="center"/>
      <protection locked="0"/>
    </xf>
    <xf numFmtId="164" fontId="2" fillId="0" borderId="15" xfId="1" applyFont="1" applyFill="1" applyBorder="1" applyAlignment="1" applyProtection="1">
      <alignment horizontal="center"/>
      <protection locked="0"/>
    </xf>
    <xf numFmtId="164" fontId="2" fillId="0" borderId="26" xfId="1" applyFont="1" applyFill="1" applyBorder="1" applyAlignment="1" applyProtection="1">
      <alignment horizontal="center"/>
      <protection locked="0"/>
    </xf>
    <xf numFmtId="164" fontId="2" fillId="0" borderId="11" xfId="1" applyFont="1" applyFill="1" applyBorder="1" applyAlignment="1" applyProtection="1">
      <alignment horizontal="center"/>
      <protection locked="0"/>
    </xf>
    <xf numFmtId="164" fontId="2" fillId="0" borderId="16" xfId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5" fontId="2" fillId="0" borderId="7" xfId="1" applyNumberFormat="1" applyFont="1" applyFill="1" applyBorder="1" applyAlignment="1" applyProtection="1">
      <alignment horizontal="center"/>
      <protection locked="0"/>
    </xf>
    <xf numFmtId="164" fontId="8" fillId="0" borderId="33" xfId="1" applyFont="1" applyFill="1" applyBorder="1" applyAlignment="1" applyProtection="1">
      <alignment horizontal="center"/>
      <protection locked="0"/>
    </xf>
    <xf numFmtId="164" fontId="2" fillId="0" borderId="17" xfId="1" applyFont="1" applyFill="1" applyBorder="1" applyAlignment="1" applyProtection="1">
      <alignment horizontal="center"/>
      <protection locked="0"/>
    </xf>
    <xf numFmtId="164" fontId="2" fillId="0" borderId="7" xfId="1" applyFont="1" applyFill="1" applyBorder="1" applyAlignment="1" applyProtection="1">
      <alignment horizontal="right"/>
      <protection locked="0"/>
    </xf>
    <xf numFmtId="164" fontId="2" fillId="0" borderId="34" xfId="1" applyFont="1" applyFill="1" applyBorder="1" applyProtection="1">
      <protection locked="0"/>
    </xf>
    <xf numFmtId="164" fontId="2" fillId="0" borderId="21" xfId="1" applyFont="1" applyFill="1" applyBorder="1" applyProtection="1">
      <protection locked="0"/>
    </xf>
    <xf numFmtId="164" fontId="2" fillId="0" borderId="21" xfId="1" applyFont="1" applyFill="1" applyBorder="1" applyAlignment="1" applyProtection="1">
      <alignment horizontal="center"/>
      <protection locked="0"/>
    </xf>
    <xf numFmtId="164" fontId="5" fillId="0" borderId="22" xfId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" fontId="2" fillId="0" borderId="0" xfId="0" applyNumberFormat="1" applyFont="1" applyFill="1" applyProtection="1"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1" fontId="7" fillId="3" borderId="20" xfId="0" applyNumberFormat="1" applyFont="1" applyFill="1" applyBorder="1" applyAlignment="1" applyProtection="1">
      <alignment horizontal="center"/>
      <protection locked="0"/>
    </xf>
    <xf numFmtId="1" fontId="7" fillId="3" borderId="20" xfId="0" quotePrefix="1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164" fontId="1" fillId="0" borderId="7" xfId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1" applyFont="1" applyFill="1" applyBorder="1" applyAlignment="1" applyProtection="1">
      <alignment horizontal="right" vertical="center"/>
      <protection locked="0"/>
    </xf>
    <xf numFmtId="9" fontId="1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10" fontId="2" fillId="0" borderId="0" xfId="0" applyNumberFormat="1" applyFont="1" applyFill="1" applyAlignment="1" applyProtection="1">
      <alignment vertical="center"/>
      <protection locked="0"/>
    </xf>
    <xf numFmtId="164" fontId="1" fillId="0" borderId="0" xfId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" fontId="3" fillId="0" borderId="0" xfId="1" applyNumberFormat="1" applyFont="1" applyFill="1" applyBorder="1" applyAlignment="1" applyProtection="1">
      <alignment horizontal="center"/>
      <protection locked="0"/>
    </xf>
    <xf numFmtId="10" fontId="2" fillId="0" borderId="0" xfId="0" applyNumberFormat="1" applyFont="1" applyFill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2" fontId="10" fillId="3" borderId="6" xfId="0" applyNumberFormat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Border="1" applyAlignment="1" applyProtection="1">
      <alignment horizontal="center"/>
      <protection locked="0"/>
    </xf>
    <xf numFmtId="164" fontId="1" fillId="0" borderId="0" xfId="1" applyFont="1" applyFill="1" applyBorder="1" applyProtection="1">
      <protection locked="0"/>
    </xf>
    <xf numFmtId="164" fontId="8" fillId="0" borderId="19" xfId="1" applyFont="1" applyFill="1" applyBorder="1" applyAlignment="1" applyProtection="1">
      <alignment horizontal="center"/>
      <protection locked="0"/>
    </xf>
    <xf numFmtId="164" fontId="2" fillId="0" borderId="18" xfId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164" fontId="1" fillId="0" borderId="4" xfId="0" applyNumberFormat="1" applyFont="1" applyFill="1" applyBorder="1" applyAlignment="1" applyProtection="1">
      <alignment horizontal="center"/>
      <protection locked="0"/>
    </xf>
    <xf numFmtId="164" fontId="1" fillId="0" borderId="29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left" indent="1"/>
      <protection locked="0"/>
    </xf>
    <xf numFmtId="0" fontId="1" fillId="0" borderId="30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left" indent="1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Protection="1">
      <protection locked="0"/>
    </xf>
    <xf numFmtId="0" fontId="1" fillId="0" borderId="30" xfId="0" applyFont="1" applyFill="1" applyBorder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164" fontId="1" fillId="0" borderId="23" xfId="0" applyNumberFormat="1" applyFont="1" applyFill="1" applyBorder="1" applyAlignment="1" applyProtection="1">
      <alignment horizontal="center"/>
      <protection locked="0"/>
    </xf>
    <xf numFmtId="0" fontId="1" fillId="0" borderId="28" xfId="0" applyFont="1" applyFill="1" applyBorder="1" applyProtection="1">
      <protection locked="0"/>
    </xf>
    <xf numFmtId="1" fontId="1" fillId="0" borderId="27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1" fillId="0" borderId="29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0" fontId="0" fillId="0" borderId="0" xfId="0" applyNumberFormat="1" applyProtection="1">
      <protection locked="0"/>
    </xf>
    <xf numFmtId="2" fontId="0" fillId="0" borderId="27" xfId="0" applyNumberFormat="1" applyBorder="1" applyProtection="1">
      <protection locked="0"/>
    </xf>
    <xf numFmtId="164" fontId="2" fillId="0" borderId="20" xfId="1" applyFont="1" applyFill="1" applyBorder="1" applyAlignment="1" applyProtection="1">
      <alignment horizontal="center"/>
    </xf>
    <xf numFmtId="164" fontId="11" fillId="3" borderId="24" xfId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23" xfId="0" applyBorder="1"/>
    <xf numFmtId="0" fontId="0" fillId="0" borderId="28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29" xfId="0" applyBorder="1"/>
    <xf numFmtId="0" fontId="0" fillId="0" borderId="30" xfId="0" applyBorder="1"/>
    <xf numFmtId="0" fontId="0" fillId="0" borderId="0" xfId="0" quotePrefix="1" applyBorder="1"/>
  </cellXfs>
  <cellStyles count="5">
    <cellStyle name="LINES" xfId="3"/>
    <cellStyle name="Normal" xfId="0" builtinId="0"/>
    <cellStyle name="Normal 2" xfId="2"/>
    <cellStyle name="Style 1" xfId="1"/>
    <cellStyle name="Upper&amp; Allig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Num2text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num2tex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tabSelected="1" topLeftCell="A10" workbookViewId="0">
      <selection activeCell="C24" sqref="C24"/>
    </sheetView>
  </sheetViews>
  <sheetFormatPr defaultRowHeight="14.25" x14ac:dyDescent="0.2"/>
  <cols>
    <col min="1" max="1" width="8.796875" style="100"/>
    <col min="2" max="2" width="8.8984375" style="100" customWidth="1"/>
    <col min="3" max="3" width="8.19921875" style="100" customWidth="1"/>
    <col min="4" max="4" width="7" style="100" customWidth="1"/>
    <col min="5" max="5" width="7.5" style="100" customWidth="1"/>
    <col min="6" max="6" width="7.09765625" style="102" customWidth="1"/>
    <col min="7" max="7" width="7.8984375" style="100" customWidth="1"/>
    <col min="8" max="8" width="7.3984375" style="100" customWidth="1"/>
    <col min="9" max="9" width="7.796875" style="100" customWidth="1"/>
    <col min="10" max="10" width="7.8984375" style="100" customWidth="1"/>
    <col min="11" max="16384" width="8.796875" style="100"/>
  </cols>
  <sheetData>
    <row r="2" spans="1:17" s="32" customFormat="1" ht="10.5" customHeight="1" x14ac:dyDescent="0.2">
      <c r="B2" s="33" t="s">
        <v>13</v>
      </c>
      <c r="C2" s="34" t="s">
        <v>13</v>
      </c>
      <c r="D2" s="34" t="s">
        <v>13</v>
      </c>
      <c r="E2" s="34" t="s">
        <v>5</v>
      </c>
      <c r="F2" s="34" t="s">
        <v>5</v>
      </c>
      <c r="G2" s="34" t="s">
        <v>5</v>
      </c>
      <c r="H2" s="34" t="s">
        <v>5</v>
      </c>
      <c r="I2" s="34" t="s">
        <v>5</v>
      </c>
      <c r="J2" s="34" t="s">
        <v>5</v>
      </c>
      <c r="K2" s="34" t="s">
        <v>5</v>
      </c>
      <c r="P2" s="35"/>
      <c r="Q2" s="35"/>
    </row>
    <row r="3" spans="1:17" s="36" customFormat="1" ht="12.75" x14ac:dyDescent="0.2">
      <c r="B3" s="37" t="s">
        <v>6</v>
      </c>
      <c r="C3" s="38">
        <v>20</v>
      </c>
      <c r="D3" s="39">
        <v>30</v>
      </c>
      <c r="E3" s="39">
        <v>35</v>
      </c>
      <c r="F3" s="39">
        <v>40</v>
      </c>
      <c r="G3" s="39">
        <v>45</v>
      </c>
      <c r="H3" s="38">
        <v>50</v>
      </c>
      <c r="I3" s="38">
        <v>55</v>
      </c>
      <c r="J3" s="38">
        <v>60</v>
      </c>
      <c r="K3" s="38">
        <v>65</v>
      </c>
      <c r="P3" s="40"/>
      <c r="Q3" s="40"/>
    </row>
    <row r="4" spans="1:17" s="32" customFormat="1" ht="12.75" x14ac:dyDescent="0.2">
      <c r="B4" s="33">
        <v>0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P4" s="35"/>
      <c r="Q4" s="35"/>
    </row>
    <row r="5" spans="1:17" s="32" customFormat="1" ht="12.75" x14ac:dyDescent="0.2">
      <c r="A5" s="41">
        <v>200</v>
      </c>
      <c r="B5" s="42">
        <v>200000</v>
      </c>
      <c r="C5" s="43">
        <v>1860</v>
      </c>
      <c r="D5" s="43">
        <v>2530</v>
      </c>
      <c r="E5" s="43">
        <v>3010</v>
      </c>
      <c r="F5" s="43">
        <v>3690</v>
      </c>
      <c r="G5" s="43">
        <v>4790</v>
      </c>
      <c r="H5" s="43">
        <v>5850</v>
      </c>
      <c r="I5" s="43">
        <v>8170</v>
      </c>
      <c r="J5" s="43">
        <v>10000</v>
      </c>
      <c r="K5" s="44">
        <v>16860</v>
      </c>
      <c r="P5" s="35"/>
      <c r="Q5" s="35"/>
    </row>
    <row r="6" spans="1:17" s="32" customFormat="1" ht="12.75" x14ac:dyDescent="0.2">
      <c r="A6" s="41">
        <v>300</v>
      </c>
      <c r="B6" s="42">
        <v>300000</v>
      </c>
      <c r="C6" s="43">
        <v>2780</v>
      </c>
      <c r="D6" s="43">
        <v>3670</v>
      </c>
      <c r="E6" s="43">
        <v>4140</v>
      </c>
      <c r="F6" s="43">
        <v>5050</v>
      </c>
      <c r="G6" s="43">
        <v>6560</v>
      </c>
      <c r="H6" s="43">
        <v>8010</v>
      </c>
      <c r="I6" s="43">
        <v>11640</v>
      </c>
      <c r="J6" s="43">
        <v>14220</v>
      </c>
      <c r="K6" s="44">
        <v>24040</v>
      </c>
      <c r="P6" s="35"/>
      <c r="Q6" s="35"/>
    </row>
    <row r="7" spans="1:17" s="32" customFormat="1" ht="12.75" x14ac:dyDescent="0.2">
      <c r="A7" s="41">
        <v>500</v>
      </c>
      <c r="B7" s="42">
        <v>500000</v>
      </c>
      <c r="C7" s="43">
        <v>4270</v>
      </c>
      <c r="D7" s="43">
        <v>5800</v>
      </c>
      <c r="E7" s="43">
        <v>6530</v>
      </c>
      <c r="F7" s="43">
        <v>7990</v>
      </c>
      <c r="G7" s="43">
        <v>9280</v>
      </c>
      <c r="H7" s="43">
        <v>11340</v>
      </c>
      <c r="I7" s="43">
        <v>17060</v>
      </c>
      <c r="J7" s="43">
        <v>20860</v>
      </c>
      <c r="K7" s="44">
        <v>35420</v>
      </c>
      <c r="P7" s="35"/>
      <c r="Q7" s="35"/>
    </row>
    <row r="8" spans="1:17" s="32" customFormat="1" ht="12.75" x14ac:dyDescent="0.2">
      <c r="A8" s="41">
        <v>800</v>
      </c>
      <c r="B8" s="42">
        <v>800000</v>
      </c>
      <c r="C8" s="45">
        <v>5680</v>
      </c>
      <c r="D8" s="45">
        <v>7710</v>
      </c>
      <c r="E8" s="45">
        <v>8690</v>
      </c>
      <c r="F8" s="45">
        <v>10630</v>
      </c>
      <c r="G8" s="45">
        <v>12350</v>
      </c>
      <c r="H8" s="45">
        <v>15080</v>
      </c>
      <c r="I8" s="45">
        <v>22690</v>
      </c>
      <c r="J8" s="45">
        <v>28180</v>
      </c>
      <c r="K8" s="46">
        <v>47110</v>
      </c>
      <c r="P8" s="35"/>
      <c r="Q8" s="35"/>
    </row>
    <row r="9" spans="1:17" s="32" customFormat="1" ht="12.75" x14ac:dyDescent="0.2">
      <c r="B9" s="33">
        <v>0</v>
      </c>
      <c r="C9" s="38">
        <v>20</v>
      </c>
      <c r="D9" s="39">
        <v>30</v>
      </c>
      <c r="E9" s="39">
        <v>35</v>
      </c>
      <c r="F9" s="39">
        <v>40</v>
      </c>
      <c r="G9" s="39">
        <v>45</v>
      </c>
      <c r="H9" s="38">
        <v>50</v>
      </c>
      <c r="I9" s="38">
        <v>55</v>
      </c>
      <c r="J9" s="38">
        <v>60</v>
      </c>
      <c r="K9" s="38">
        <v>65</v>
      </c>
      <c r="P9" s="35"/>
      <c r="Q9" s="35"/>
    </row>
    <row r="10" spans="1:17" s="32" customFormat="1" ht="12.75" x14ac:dyDescent="0.2"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P10" s="35"/>
      <c r="Q10" s="35"/>
    </row>
    <row r="11" spans="1:17" s="32" customFormat="1" ht="12.75" x14ac:dyDescent="0.2">
      <c r="A11" s="41">
        <v>2</v>
      </c>
      <c r="B11" s="42">
        <v>200000</v>
      </c>
      <c r="C11" s="43">
        <v>250</v>
      </c>
      <c r="D11" s="43">
        <v>360</v>
      </c>
      <c r="E11" s="43">
        <v>510</v>
      </c>
      <c r="F11" s="43">
        <v>620</v>
      </c>
      <c r="G11" s="43">
        <v>1100</v>
      </c>
      <c r="H11" s="43">
        <v>1340</v>
      </c>
      <c r="I11" s="43">
        <v>2840</v>
      </c>
      <c r="J11" s="43">
        <v>3470</v>
      </c>
      <c r="K11" s="44">
        <v>10960</v>
      </c>
      <c r="P11" s="35"/>
      <c r="Q11" s="35"/>
    </row>
    <row r="12" spans="1:17" s="32" customFormat="1" ht="12.75" x14ac:dyDescent="0.2">
      <c r="A12" s="41">
        <v>3</v>
      </c>
      <c r="B12" s="42">
        <v>300000</v>
      </c>
      <c r="C12" s="43">
        <v>370</v>
      </c>
      <c r="D12" s="43">
        <v>520</v>
      </c>
      <c r="E12" s="43">
        <v>680</v>
      </c>
      <c r="F12" s="43">
        <v>840</v>
      </c>
      <c r="G12" s="43">
        <v>1510</v>
      </c>
      <c r="H12" s="43">
        <v>1850</v>
      </c>
      <c r="I12" s="43">
        <v>4030</v>
      </c>
      <c r="J12" s="43">
        <v>4930</v>
      </c>
      <c r="K12" s="44">
        <v>15610</v>
      </c>
      <c r="P12" s="35"/>
      <c r="Q12" s="35"/>
    </row>
    <row r="13" spans="1:17" s="32" customFormat="1" ht="12.75" x14ac:dyDescent="0.2">
      <c r="A13" s="41">
        <v>5</v>
      </c>
      <c r="B13" s="42">
        <v>500000</v>
      </c>
      <c r="C13" s="43">
        <v>570</v>
      </c>
      <c r="D13" s="43">
        <v>830</v>
      </c>
      <c r="E13" s="43">
        <v>1090</v>
      </c>
      <c r="F13" s="43">
        <v>1330</v>
      </c>
      <c r="G13" s="43">
        <v>2130</v>
      </c>
      <c r="H13" s="43">
        <v>2610</v>
      </c>
      <c r="I13" s="43">
        <v>5910</v>
      </c>
      <c r="J13" s="43">
        <v>7230</v>
      </c>
      <c r="K13" s="44">
        <v>23010</v>
      </c>
      <c r="P13" s="35"/>
      <c r="Q13" s="35"/>
    </row>
    <row r="14" spans="1:17" s="32" customFormat="1" ht="12.75" x14ac:dyDescent="0.2">
      <c r="A14" s="41">
        <v>8</v>
      </c>
      <c r="B14" s="42">
        <v>800000</v>
      </c>
      <c r="C14" s="45">
        <v>760</v>
      </c>
      <c r="D14" s="45">
        <v>1100</v>
      </c>
      <c r="E14" s="45">
        <v>1450</v>
      </c>
      <c r="F14" s="45">
        <v>1770</v>
      </c>
      <c r="G14" s="45">
        <v>2840</v>
      </c>
      <c r="H14" s="45">
        <v>2470</v>
      </c>
      <c r="I14" s="45">
        <v>7850</v>
      </c>
      <c r="J14" s="45">
        <v>9610</v>
      </c>
      <c r="K14" s="46">
        <v>30600</v>
      </c>
      <c r="P14" s="35"/>
      <c r="Q14" s="35"/>
    </row>
    <row r="15" spans="1:17" s="32" customFormat="1" ht="12.75" x14ac:dyDescent="0.2">
      <c r="B15" s="11"/>
      <c r="P15" s="35"/>
      <c r="Q15" s="35"/>
    </row>
    <row r="16" spans="1:17" s="32" customFormat="1" ht="12.75" x14ac:dyDescent="0.2">
      <c r="B16" s="11" t="s">
        <v>7</v>
      </c>
      <c r="C16" s="35"/>
      <c r="D16" s="35">
        <f>MATCH(D18,$B$4:$B$8,1)</f>
        <v>2</v>
      </c>
      <c r="E16" s="35">
        <f>MATCH(E18,$B$10:$B$14,1)</f>
        <v>2</v>
      </c>
      <c r="F16" s="35">
        <f>MATCH(F18,$B$10:$B$14,1)</f>
        <v>2</v>
      </c>
      <c r="G16" s="35">
        <f>MATCH(G18,$B$10:$B$15,1)</f>
        <v>2</v>
      </c>
      <c r="H16" s="35">
        <f>MATCH(H18,$B$10:$B$14,1)</f>
        <v>1</v>
      </c>
      <c r="I16" s="35"/>
      <c r="J16" s="35"/>
      <c r="K16" s="35"/>
      <c r="P16" s="35"/>
      <c r="Q16" s="35"/>
    </row>
    <row r="17" spans="1:18" s="32" customFormat="1" ht="12.75" x14ac:dyDescent="0.2">
      <c r="B17" s="11" t="s">
        <v>8</v>
      </c>
      <c r="C17" s="35"/>
      <c r="D17" s="35">
        <f>MATCH(D19,$C$3:$K$3,0)</f>
        <v>5</v>
      </c>
      <c r="E17" s="35">
        <f>MATCH(E19,$C$9:$K$9,0)</f>
        <v>5</v>
      </c>
      <c r="F17" s="35">
        <f>MATCH(F19,$C$9:$K$9,0)</f>
        <v>1</v>
      </c>
      <c r="G17" s="35">
        <f>MATCH(G19,$C$9:$K$9,0)</f>
        <v>1</v>
      </c>
      <c r="H17" s="35">
        <f>MATCH(H19,$C$9:$K$9,0)</f>
        <v>1</v>
      </c>
      <c r="I17" s="35"/>
      <c r="J17" s="35"/>
      <c r="K17" s="35"/>
      <c r="P17" s="35"/>
      <c r="Q17" s="35"/>
    </row>
    <row r="18" spans="1:18" s="32" customFormat="1" ht="12.75" x14ac:dyDescent="0.2">
      <c r="B18" s="11" t="s">
        <v>7</v>
      </c>
      <c r="C18" s="35"/>
      <c r="D18" s="35">
        <f>IF(F23&gt;0,F23,0)</f>
        <v>200000</v>
      </c>
      <c r="E18" s="35">
        <f>IF(F24&gt;0,F24,0)</f>
        <v>200000</v>
      </c>
      <c r="F18" s="35">
        <f>IF($F25&gt;0,$F25,0)</f>
        <v>200000</v>
      </c>
      <c r="G18" s="35">
        <f>IF($F26&gt;0,$F26,0)</f>
        <v>200000</v>
      </c>
      <c r="H18" s="35">
        <f>IF($F27&gt;0,$F27,0)</f>
        <v>0</v>
      </c>
      <c r="I18" s="35"/>
      <c r="J18" s="35"/>
      <c r="K18" s="35"/>
      <c r="P18" s="35"/>
      <c r="Q18" s="35"/>
    </row>
    <row r="19" spans="1:18" s="32" customFormat="1" ht="12.75" x14ac:dyDescent="0.2">
      <c r="B19" s="47" t="s">
        <v>8</v>
      </c>
      <c r="C19" s="35"/>
      <c r="D19" s="35">
        <f>IF(E23&lt;=20,20,IF(E23&lt;=30,30,IF(E23&lt;=30,30,IF(E23&lt;=35,35,IF(E23&lt;=40,40,IF(E23&lt;=45,45,IF(E23&lt;=50,50,IF(E23&lt;=55,55,IF(E23&lt;=60,60,IF(E23&lt;=65,65,))))))))))</f>
        <v>45</v>
      </c>
      <c r="E19" s="35">
        <f>IF(E24&lt;=20,20,IF(E24&lt;=30,30,IF(E24&lt;=30,30,IF(E24&lt;=35,35,IF(E24&lt;=40,40,IF(E24&lt;=45,45,IF(E24&lt;=50,50,IF(E24&lt;=55,55,IF(E24&lt;=60,60,IF(E24&lt;=65,65,))))))))))</f>
        <v>45</v>
      </c>
      <c r="F19" s="35">
        <f>IF(E25&lt;=20,20,IF(E25&lt;=30,30,IF(E25&lt;=35,35,IF(E25&lt;=40,40,IF(E25&lt;=45,45,IF(E25&lt;=50,50,IF(E25&lt;=55,55,IF(E25&lt;=60,60,IF(E25&lt;=65,65,)))))))))</f>
        <v>20</v>
      </c>
      <c r="G19" s="35">
        <f>IF(E26&lt;=20,20,IF(E26&lt;=30,30,IF(E26&lt;=35,35,IF(E26&lt;=40,40,IF(E26&lt;=45,45,IF(E26&lt;=50,50,IF(E26&lt;=55,55,IF(E26&lt;=60,60,IF(E26&lt;=65,65,IF(E26&lt;=70,70))))))))))</f>
        <v>20</v>
      </c>
      <c r="H19" s="35">
        <f>IF(E27&lt;=20,20,IF(E27&lt;=30,30,IF(E27&lt;=35,35,IF(E27&lt;=40,40,IF(E27&lt;=45,45,IF(E27&lt;=50,50,IF(E27&lt;=55,55,IF(E27&lt;=60,60,IF(E27&lt;=65,65,IF(E27&lt;=70,70))))))))))</f>
        <v>20</v>
      </c>
      <c r="I19" s="35"/>
      <c r="J19" s="35"/>
      <c r="K19" s="35"/>
      <c r="P19" s="35"/>
      <c r="Q19" s="35"/>
    </row>
    <row r="20" spans="1:18" s="32" customFormat="1" ht="12.75" x14ac:dyDescent="0.2">
      <c r="B20" s="11" t="s">
        <v>1</v>
      </c>
      <c r="C20" s="35"/>
      <c r="D20" s="35">
        <f>INDEX($C$4:$K$8,D16,D17)</f>
        <v>4790</v>
      </c>
      <c r="E20" s="35">
        <f>INDEX($C$10:$K$14,E16,E17)</f>
        <v>1100</v>
      </c>
      <c r="F20" s="35">
        <f>INDEX($C$10:$K$14,F16,F17)</f>
        <v>250</v>
      </c>
      <c r="G20" s="35">
        <f>INDEX($C$10:$K$14,G16,G17)</f>
        <v>250</v>
      </c>
      <c r="H20" s="35">
        <f>INDEX($C$10:$K$14,H16,H17)</f>
        <v>0</v>
      </c>
      <c r="I20" s="35"/>
      <c r="J20" s="35"/>
      <c r="K20" s="35"/>
      <c r="P20" s="35"/>
      <c r="Q20" s="35"/>
    </row>
    <row r="21" spans="1:18" s="32" customFormat="1" ht="29.25" customHeight="1" x14ac:dyDescent="0.2">
      <c r="B21" s="48"/>
      <c r="C21" s="35"/>
      <c r="D21" s="35"/>
      <c r="E21" s="35"/>
      <c r="F21" s="11"/>
      <c r="G21" s="35"/>
      <c r="H21" s="35"/>
      <c r="I21" s="49" t="s">
        <v>15</v>
      </c>
      <c r="J21" s="50"/>
      <c r="K21" s="35"/>
      <c r="L21" s="35"/>
      <c r="M21" s="35"/>
      <c r="N21" s="35"/>
      <c r="O21" s="35"/>
      <c r="P21" s="35"/>
      <c r="Q21" s="35"/>
    </row>
    <row r="22" spans="1:18" s="51" customFormat="1" ht="31.5" customHeight="1" x14ac:dyDescent="0.2">
      <c r="B22" s="2"/>
      <c r="C22" s="106">
        <f>H33</f>
        <v>6619</v>
      </c>
      <c r="D22" s="4" t="s">
        <v>9</v>
      </c>
      <c r="E22" s="5" t="s">
        <v>8</v>
      </c>
      <c r="F22" s="6" t="s">
        <v>7</v>
      </c>
      <c r="G22" s="3"/>
      <c r="H22" s="7" t="s">
        <v>1</v>
      </c>
      <c r="I22" s="52" t="s">
        <v>29</v>
      </c>
      <c r="J22" s="51" t="s">
        <v>30</v>
      </c>
      <c r="K22" s="53">
        <v>11</v>
      </c>
      <c r="L22" s="54"/>
      <c r="M22" s="54"/>
      <c r="N22" s="54"/>
      <c r="O22" s="54"/>
      <c r="P22" s="54"/>
      <c r="Q22" s="55"/>
    </row>
    <row r="23" spans="1:18" s="32" customFormat="1" ht="13.5" customHeight="1" x14ac:dyDescent="0.2">
      <c r="B23" s="8" t="s">
        <v>2</v>
      </c>
      <c r="C23" s="9">
        <v>2</v>
      </c>
      <c r="D23" s="105">
        <f>C23*100</f>
        <v>200</v>
      </c>
      <c r="E23" s="10">
        <v>41</v>
      </c>
      <c r="F23" s="11">
        <f>D23*1000</f>
        <v>200000</v>
      </c>
      <c r="G23" s="12"/>
      <c r="H23" s="13">
        <f>D20</f>
        <v>4790</v>
      </c>
      <c r="I23" s="56">
        <v>2</v>
      </c>
      <c r="J23" s="57">
        <f>I23*2%</f>
        <v>0.04</v>
      </c>
      <c r="K23" s="58">
        <f>ROUND(H23*J23,0)+H23</f>
        <v>4982</v>
      </c>
      <c r="L23" s="35"/>
      <c r="M23" s="35"/>
      <c r="N23" s="35"/>
      <c r="O23" s="35"/>
      <c r="P23" s="59"/>
      <c r="Q23" s="60"/>
    </row>
    <row r="24" spans="1:18" s="32" customFormat="1" ht="15" customHeight="1" x14ac:dyDescent="0.2">
      <c r="B24" s="8" t="s">
        <v>3</v>
      </c>
      <c r="C24" s="14"/>
      <c r="D24" s="105">
        <f>D23</f>
        <v>200</v>
      </c>
      <c r="E24" s="10">
        <f>E23</f>
        <v>41</v>
      </c>
      <c r="F24" s="11">
        <f>D24*1000</f>
        <v>200000</v>
      </c>
      <c r="G24" s="12"/>
      <c r="H24" s="13">
        <f>IF(E24=0,0,E20)</f>
        <v>1100</v>
      </c>
      <c r="I24" s="56">
        <v>0</v>
      </c>
      <c r="J24" s="57">
        <f t="shared" ref="J24:J27" si="0">I24*2%</f>
        <v>0</v>
      </c>
      <c r="K24" s="58">
        <f t="shared" ref="K24:K27" si="1">ROUND(H24*J24,0)+H24</f>
        <v>1100</v>
      </c>
      <c r="L24" s="35"/>
      <c r="M24" s="35"/>
      <c r="N24" s="35"/>
      <c r="O24" s="35"/>
      <c r="P24" s="59"/>
      <c r="Q24" s="61"/>
    </row>
    <row r="25" spans="1:18" s="32" customFormat="1" ht="15" customHeight="1" x14ac:dyDescent="0.2">
      <c r="B25" s="8" t="s">
        <v>10</v>
      </c>
      <c r="C25" s="14"/>
      <c r="D25" s="105">
        <f>D23</f>
        <v>200</v>
      </c>
      <c r="E25" s="10">
        <v>0</v>
      </c>
      <c r="F25" s="11">
        <f>D25*1000</f>
        <v>200000</v>
      </c>
      <c r="G25" s="12"/>
      <c r="H25" s="13">
        <f>IF(E25=0,0,F20)</f>
        <v>0</v>
      </c>
      <c r="I25" s="56">
        <v>0</v>
      </c>
      <c r="J25" s="57">
        <f t="shared" si="0"/>
        <v>0</v>
      </c>
      <c r="K25" s="58">
        <f t="shared" si="1"/>
        <v>0</v>
      </c>
      <c r="L25" s="35"/>
      <c r="M25" s="35"/>
      <c r="N25" s="35"/>
      <c r="O25" s="35"/>
      <c r="P25" s="59"/>
      <c r="Q25" s="61"/>
    </row>
    <row r="26" spans="1:18" s="32" customFormat="1" ht="14.25" customHeight="1" x14ac:dyDescent="0.2">
      <c r="A26" s="62" t="s">
        <v>26</v>
      </c>
      <c r="B26" s="8" t="s">
        <v>24</v>
      </c>
      <c r="C26" s="14"/>
      <c r="D26" s="105">
        <f>D23</f>
        <v>200</v>
      </c>
      <c r="E26" s="10">
        <v>0</v>
      </c>
      <c r="F26" s="11">
        <f>D26*1000</f>
        <v>200000</v>
      </c>
      <c r="G26" s="12"/>
      <c r="H26" s="13">
        <f>IF(E26=0,0,G20)</f>
        <v>0</v>
      </c>
      <c r="I26" s="56">
        <v>0</v>
      </c>
      <c r="J26" s="57">
        <f t="shared" si="0"/>
        <v>0</v>
      </c>
      <c r="K26" s="58">
        <f t="shared" si="1"/>
        <v>0</v>
      </c>
      <c r="L26" s="35"/>
      <c r="M26" s="35"/>
      <c r="N26" s="35"/>
      <c r="O26" s="35"/>
      <c r="P26" s="59"/>
      <c r="Q26" s="61"/>
    </row>
    <row r="27" spans="1:18" s="32" customFormat="1" ht="20.100000000000001" customHeight="1" x14ac:dyDescent="0.2">
      <c r="A27" s="62" t="s">
        <v>27</v>
      </c>
      <c r="B27" s="8" t="s">
        <v>11</v>
      </c>
      <c r="C27" s="14"/>
      <c r="D27" s="105">
        <v>0</v>
      </c>
      <c r="E27" s="10">
        <v>0</v>
      </c>
      <c r="F27" s="11">
        <f>D27*1000</f>
        <v>0</v>
      </c>
      <c r="G27" s="12"/>
      <c r="H27" s="13">
        <f>H20</f>
        <v>0</v>
      </c>
      <c r="I27" s="56">
        <v>0</v>
      </c>
      <c r="J27" s="57">
        <f t="shared" si="0"/>
        <v>0</v>
      </c>
      <c r="K27" s="58">
        <f t="shared" si="1"/>
        <v>0</v>
      </c>
      <c r="L27" s="35"/>
      <c r="M27" s="35"/>
      <c r="N27" s="35"/>
      <c r="O27" s="35"/>
      <c r="P27" s="59"/>
      <c r="Q27" s="61"/>
    </row>
    <row r="28" spans="1:18" s="32" customFormat="1" ht="18" customHeight="1" x14ac:dyDescent="0.2">
      <c r="A28" s="63">
        <f>C39</f>
        <v>3.31</v>
      </c>
      <c r="B28" s="15"/>
      <c r="C28" s="12"/>
      <c r="D28" s="16"/>
      <c r="E28" s="17"/>
      <c r="F28" s="18"/>
      <c r="G28" s="12"/>
      <c r="H28" s="19"/>
      <c r="I28" s="64"/>
      <c r="K28" s="58"/>
      <c r="L28" s="35"/>
      <c r="M28" s="35"/>
      <c r="N28" s="35"/>
      <c r="O28" s="35"/>
      <c r="P28" s="35"/>
      <c r="Q28" s="61"/>
    </row>
    <row r="29" spans="1:18" s="32" customFormat="1" ht="20.100000000000001" customHeight="1" thickBot="1" x14ac:dyDescent="0.25">
      <c r="A29" s="22"/>
      <c r="B29" s="20"/>
      <c r="C29" s="12"/>
      <c r="D29" s="21">
        <f>D23</f>
        <v>200</v>
      </c>
      <c r="E29" s="18"/>
      <c r="F29" s="18" t="s">
        <v>0</v>
      </c>
      <c r="G29" s="12"/>
      <c r="H29" s="22">
        <f>SUM(H23:H28)</f>
        <v>5890</v>
      </c>
      <c r="I29" s="58"/>
      <c r="K29" s="22">
        <f>SUM(K23:K28)</f>
        <v>6082</v>
      </c>
      <c r="L29" s="35"/>
      <c r="M29" s="35"/>
      <c r="N29" s="35"/>
      <c r="O29" s="35"/>
      <c r="P29" s="35"/>
      <c r="Q29" s="61"/>
      <c r="R29" s="22"/>
    </row>
    <row r="30" spans="1:18" s="32" customFormat="1" ht="20.100000000000001" customHeight="1" thickTop="1" x14ac:dyDescent="0.2">
      <c r="B30" s="15"/>
      <c r="C30" s="23"/>
      <c r="D30" s="12"/>
      <c r="E30" s="12"/>
      <c r="F30" s="18"/>
      <c r="G30" s="24"/>
      <c r="H30" s="25"/>
      <c r="I30" s="65"/>
      <c r="K30" s="66"/>
      <c r="L30" s="35"/>
      <c r="M30" s="35"/>
      <c r="N30" s="35"/>
      <c r="O30" s="35"/>
      <c r="P30" s="35"/>
      <c r="Q30" s="35"/>
    </row>
    <row r="31" spans="1:18" s="32" customFormat="1" ht="20.100000000000001" customHeight="1" x14ac:dyDescent="0.2">
      <c r="B31" s="15"/>
      <c r="C31" s="12"/>
      <c r="D31" s="12"/>
      <c r="E31" s="12"/>
      <c r="F31" s="18" t="s">
        <v>12</v>
      </c>
      <c r="G31" s="12"/>
      <c r="H31" s="26">
        <f>H29-H30</f>
        <v>5890</v>
      </c>
      <c r="I31" s="65"/>
      <c r="K31" s="26">
        <f>K29-K30</f>
        <v>6082</v>
      </c>
      <c r="L31" s="35"/>
      <c r="M31" s="35"/>
      <c r="N31" s="35"/>
      <c r="O31" s="35"/>
      <c r="P31" s="35"/>
      <c r="Q31" s="35"/>
    </row>
    <row r="32" spans="1:18" s="32" customFormat="1" ht="20.100000000000001" customHeight="1" x14ac:dyDescent="0.2">
      <c r="B32" s="15"/>
      <c r="C32" s="12"/>
      <c r="D32" s="18"/>
      <c r="E32" s="27" t="s">
        <v>4</v>
      </c>
      <c r="F32" s="24">
        <v>12.36</v>
      </c>
      <c r="G32" s="12"/>
      <c r="H32" s="13">
        <f>ROUNDUP(H31*$F$32%,0)</f>
        <v>729</v>
      </c>
      <c r="I32" s="65"/>
      <c r="K32" s="13">
        <f>ROUNDUP(K31*$F$32%,0)</f>
        <v>752</v>
      </c>
      <c r="L32" s="35"/>
      <c r="M32" s="35"/>
      <c r="N32" s="35"/>
      <c r="O32" s="35"/>
      <c r="P32" s="35"/>
      <c r="Q32" s="35"/>
    </row>
    <row r="33" spans="2:17" s="32" customFormat="1" ht="20.100000000000001" customHeight="1" thickBot="1" x14ac:dyDescent="0.25">
      <c r="B33" s="28"/>
      <c r="C33" s="29"/>
      <c r="D33" s="29"/>
      <c r="E33" s="29"/>
      <c r="F33" s="30" t="s">
        <v>0</v>
      </c>
      <c r="G33" s="29"/>
      <c r="H33" s="31">
        <f>H31+H32</f>
        <v>6619</v>
      </c>
      <c r="I33" s="65" t="s">
        <v>14</v>
      </c>
      <c r="K33" s="67">
        <f>K31+K32</f>
        <v>6834</v>
      </c>
      <c r="L33" s="59"/>
      <c r="M33" s="35"/>
      <c r="N33" s="35"/>
      <c r="O33" s="35"/>
      <c r="P33" s="35"/>
      <c r="Q33" s="35"/>
    </row>
    <row r="34" spans="2:17" s="32" customFormat="1" ht="20.100000000000001" customHeight="1" x14ac:dyDescent="0.2">
      <c r="B34" s="68" t="str">
        <f>[1]!num2text(H33)</f>
        <v>Rupees Six  Thousand Six hundred Nineteen Only</v>
      </c>
      <c r="C34" s="69"/>
      <c r="D34" s="69"/>
      <c r="E34" s="69"/>
      <c r="F34" s="70"/>
      <c r="G34" s="69"/>
      <c r="H34" s="71"/>
      <c r="I34" s="35"/>
      <c r="J34" s="72"/>
      <c r="K34" s="35"/>
      <c r="L34" s="35"/>
      <c r="M34" s="35"/>
      <c r="N34" s="35"/>
      <c r="O34" s="35"/>
      <c r="P34" s="35"/>
      <c r="Q34" s="35"/>
    </row>
    <row r="35" spans="2:17" s="32" customFormat="1" ht="20.100000000000001" customHeight="1" x14ac:dyDescent="0.2">
      <c r="B35" s="73"/>
      <c r="C35" s="35"/>
      <c r="D35" s="35"/>
      <c r="E35" s="35"/>
      <c r="F35" s="11"/>
      <c r="G35" s="35"/>
      <c r="H35" s="74"/>
      <c r="I35" s="35"/>
      <c r="J35" s="72"/>
      <c r="K35" s="35"/>
      <c r="L35" s="35"/>
      <c r="M35" s="35"/>
      <c r="N35" s="35"/>
      <c r="O35" s="35"/>
      <c r="P35" s="35"/>
      <c r="Q35" s="35"/>
    </row>
    <row r="36" spans="2:17" s="32" customFormat="1" ht="20.100000000000001" customHeight="1" x14ac:dyDescent="0.2">
      <c r="B36" s="75" t="s">
        <v>18</v>
      </c>
      <c r="C36" s="76" t="s">
        <v>1</v>
      </c>
      <c r="D36" s="77" t="s">
        <v>17</v>
      </c>
      <c r="E36" s="76"/>
      <c r="F36" s="78"/>
      <c r="G36" s="35"/>
      <c r="H36" s="74"/>
      <c r="I36" s="35"/>
      <c r="J36" s="72"/>
      <c r="K36" s="35"/>
      <c r="L36" s="35"/>
      <c r="M36" s="35"/>
      <c r="N36" s="35"/>
      <c r="O36" s="35"/>
      <c r="P36" s="35"/>
      <c r="Q36" s="35"/>
    </row>
    <row r="37" spans="2:17" s="32" customFormat="1" ht="20.100000000000001" customHeight="1" x14ac:dyDescent="0.2">
      <c r="B37" s="79">
        <f>D29*1000</f>
        <v>200000</v>
      </c>
      <c r="C37" s="80">
        <f>H33</f>
        <v>6619</v>
      </c>
      <c r="D37" s="81">
        <f>ROUND(C37/365,2)</f>
        <v>18.13</v>
      </c>
      <c r="E37" s="82" t="s">
        <v>16</v>
      </c>
      <c r="F37" s="83"/>
      <c r="G37" s="35"/>
      <c r="H37" s="74"/>
      <c r="I37" s="35"/>
      <c r="J37" s="72"/>
      <c r="K37" s="35"/>
      <c r="L37" s="35"/>
      <c r="M37" s="35"/>
      <c r="N37" s="35"/>
      <c r="O37" s="35"/>
      <c r="P37" s="35"/>
      <c r="Q37" s="35"/>
    </row>
    <row r="38" spans="2:17" s="32" customFormat="1" ht="20.100000000000001" customHeight="1" x14ac:dyDescent="0.2">
      <c r="B38" s="79"/>
      <c r="C38" s="80"/>
      <c r="D38" s="81"/>
      <c r="E38" s="82"/>
      <c r="F38" s="83"/>
      <c r="G38" s="35"/>
      <c r="H38" s="74"/>
      <c r="I38" s="35"/>
      <c r="J38" s="72"/>
      <c r="K38" s="35"/>
      <c r="L38" s="35"/>
      <c r="M38" s="35"/>
      <c r="N38" s="35"/>
      <c r="O38" s="35"/>
      <c r="P38" s="35"/>
      <c r="Q38" s="35"/>
    </row>
    <row r="39" spans="2:17" s="32" customFormat="1" ht="20.100000000000001" customHeight="1" x14ac:dyDescent="0.2">
      <c r="B39" s="84" t="s">
        <v>22</v>
      </c>
      <c r="C39" s="85">
        <f>ROUND(C37/$B$37*100,2)</f>
        <v>3.31</v>
      </c>
      <c r="D39" s="70"/>
      <c r="E39" s="86" t="s">
        <v>16</v>
      </c>
      <c r="F39" s="87"/>
      <c r="G39" s="88"/>
      <c r="H39" s="89"/>
      <c r="I39" s="35"/>
      <c r="J39" s="72"/>
      <c r="K39" s="35"/>
      <c r="L39" s="35"/>
      <c r="M39" s="35"/>
      <c r="N39" s="35"/>
      <c r="O39" s="35"/>
      <c r="P39" s="35"/>
      <c r="Q39" s="35"/>
    </row>
    <row r="40" spans="2:17" s="32" customFormat="1" ht="20.100000000000001" customHeight="1" x14ac:dyDescent="0.2">
      <c r="B40" s="90"/>
      <c r="C40" s="90"/>
      <c r="D40" s="11"/>
      <c r="E40" s="91"/>
      <c r="F40" s="11"/>
      <c r="G40" s="35"/>
      <c r="H40" s="35"/>
      <c r="I40" s="35"/>
      <c r="J40" s="72"/>
      <c r="K40" s="35"/>
      <c r="L40" s="35"/>
      <c r="M40" s="35"/>
      <c r="N40" s="35"/>
      <c r="O40" s="35"/>
      <c r="P40" s="35"/>
      <c r="Q40" s="35"/>
    </row>
    <row r="41" spans="2:17" s="32" customFormat="1" ht="20.100000000000001" customHeight="1" x14ac:dyDescent="0.2">
      <c r="B41" s="75" t="s">
        <v>20</v>
      </c>
      <c r="C41" s="92">
        <v>3000</v>
      </c>
      <c r="D41" s="76" t="s">
        <v>23</v>
      </c>
      <c r="E41" s="76"/>
      <c r="F41" s="77"/>
      <c r="G41" s="76"/>
      <c r="H41" s="93"/>
      <c r="I41" s="35"/>
      <c r="J41" s="72"/>
      <c r="K41" s="35"/>
      <c r="L41" s="35"/>
      <c r="M41" s="35"/>
      <c r="N41" s="35"/>
      <c r="O41" s="35"/>
      <c r="P41" s="35"/>
      <c r="Q41" s="35"/>
    </row>
    <row r="42" spans="2:17" s="32" customFormat="1" ht="20.100000000000001" customHeight="1" thickBot="1" x14ac:dyDescent="0.25">
      <c r="B42" s="73" t="s">
        <v>21</v>
      </c>
      <c r="C42" s="94">
        <f>C37-C41</f>
        <v>3619</v>
      </c>
      <c r="D42" s="95">
        <f>ROUND(C42/365,2)</f>
        <v>9.92</v>
      </c>
      <c r="E42" s="91" t="s">
        <v>19</v>
      </c>
      <c r="F42" s="11"/>
      <c r="G42" s="35"/>
      <c r="H42" s="74"/>
      <c r="I42" s="35"/>
      <c r="J42" s="72"/>
      <c r="K42" s="35"/>
      <c r="L42" s="35"/>
      <c r="M42" s="35"/>
      <c r="N42" s="35"/>
      <c r="O42" s="35"/>
      <c r="P42" s="35"/>
      <c r="Q42" s="35"/>
    </row>
    <row r="43" spans="2:17" s="32" customFormat="1" ht="20.100000000000001" customHeight="1" thickTop="1" x14ac:dyDescent="0.2">
      <c r="B43" s="96"/>
      <c r="C43" s="23"/>
      <c r="D43" s="23"/>
      <c r="E43" s="23"/>
      <c r="F43" s="97"/>
      <c r="G43" s="35"/>
      <c r="H43" s="74"/>
      <c r="I43" s="35"/>
      <c r="J43" s="72"/>
      <c r="K43" s="35"/>
      <c r="L43" s="35"/>
      <c r="M43" s="35"/>
      <c r="N43" s="35"/>
      <c r="O43" s="35"/>
      <c r="P43" s="35"/>
      <c r="Q43" s="35"/>
    </row>
    <row r="44" spans="2:17" s="32" customFormat="1" ht="20.100000000000001" customHeight="1" x14ac:dyDescent="0.2">
      <c r="B44" s="98" t="s">
        <v>22</v>
      </c>
      <c r="C44" s="99">
        <f>ROUND(C42/$B$37*100,2)</f>
        <v>1.81</v>
      </c>
      <c r="D44" s="81"/>
      <c r="E44" s="82" t="s">
        <v>19</v>
      </c>
      <c r="F44" s="81"/>
      <c r="G44" s="88"/>
      <c r="H44" s="89"/>
      <c r="I44" s="35"/>
      <c r="J44" s="72"/>
      <c r="K44" s="35"/>
      <c r="L44" s="35"/>
      <c r="M44" s="35"/>
      <c r="N44" s="35"/>
      <c r="O44" s="35"/>
      <c r="P44" s="35"/>
      <c r="Q44" s="35"/>
    </row>
    <row r="45" spans="2:17" s="32" customFormat="1" ht="20.100000000000001" customHeight="1" x14ac:dyDescent="0.2">
      <c r="B45" s="35"/>
      <c r="C45" s="35"/>
      <c r="D45" s="11"/>
      <c r="E45" s="91"/>
      <c r="F45" s="11"/>
      <c r="G45" s="35"/>
      <c r="H45" s="35"/>
      <c r="I45" s="35"/>
      <c r="J45" s="72"/>
      <c r="K45" s="35"/>
      <c r="L45" s="35"/>
      <c r="M45" s="35"/>
      <c r="N45" s="35"/>
      <c r="O45" s="35"/>
      <c r="P45" s="35"/>
      <c r="Q45" s="35"/>
    </row>
    <row r="46" spans="2:17" s="32" customFormat="1" ht="20.100000000000001" customHeight="1" x14ac:dyDescent="0.2">
      <c r="B46" s="35"/>
      <c r="C46" s="35"/>
      <c r="D46" s="35"/>
      <c r="E46" s="91"/>
      <c r="F46" s="11"/>
      <c r="G46" s="35"/>
      <c r="H46" s="35"/>
      <c r="I46" s="35"/>
      <c r="J46" s="72"/>
      <c r="K46" s="35"/>
      <c r="L46" s="35"/>
      <c r="M46" s="35"/>
      <c r="N46" s="35"/>
      <c r="O46" s="35"/>
      <c r="P46" s="35"/>
      <c r="Q46" s="35"/>
    </row>
    <row r="51" spans="1:3" x14ac:dyDescent="0.2">
      <c r="C51" s="101">
        <v>12350</v>
      </c>
    </row>
    <row r="52" spans="1:3" x14ac:dyDescent="0.2">
      <c r="C52" s="101">
        <v>2840</v>
      </c>
    </row>
    <row r="53" spans="1:3" x14ac:dyDescent="0.2">
      <c r="C53" s="101">
        <v>760</v>
      </c>
    </row>
    <row r="54" spans="1:3" x14ac:dyDescent="0.2">
      <c r="C54" s="101"/>
    </row>
    <row r="55" spans="1:3" x14ac:dyDescent="0.2">
      <c r="C55" s="101"/>
    </row>
    <row r="56" spans="1:3" x14ac:dyDescent="0.2">
      <c r="C56" s="101"/>
    </row>
    <row r="57" spans="1:3" x14ac:dyDescent="0.2">
      <c r="B57" s="100" t="s">
        <v>0</v>
      </c>
      <c r="C57" s="101">
        <f>SUM(C51:C56)</f>
        <v>15950</v>
      </c>
    </row>
    <row r="58" spans="1:3" x14ac:dyDescent="0.2">
      <c r="A58" s="100" t="s">
        <v>28</v>
      </c>
      <c r="B58" s="103">
        <v>0.1236</v>
      </c>
      <c r="C58" s="101">
        <f>ROUNDUP(C57*B58,0)</f>
        <v>1972</v>
      </c>
    </row>
    <row r="60" spans="1:3" ht="15" thickBot="1" x14ac:dyDescent="0.25">
      <c r="C60" s="104">
        <f>C57+C58</f>
        <v>17922</v>
      </c>
    </row>
    <row r="61" spans="1:3" ht="15" thickTop="1" x14ac:dyDescent="0.2"/>
  </sheetData>
  <dataValidations count="5">
    <dataValidation type="whole" operator="lessThanOrEqual" allowBlank="1" showInputMessage="1" promptTitle="Upto age 25 allowed " prompt="Upto age 25 allowed  - write in Child 3" sqref="E26">
      <formula1>25</formula1>
    </dataValidation>
    <dataValidation type="whole" operator="lessThanOrEqual" allowBlank="1" showInputMessage="1" showErrorMessage="1" promptTitle="Upto age 25 allowed " prompt="Upto age 25 allowed  - write in Child 3" sqref="E25">
      <formula1>25</formula1>
    </dataValidation>
    <dataValidation type="list" allowBlank="1" showInputMessage="1" showErrorMessage="1" sqref="D23">
      <formula1>$A$5:$A$8</formula1>
    </dataValidation>
    <dataValidation type="list" allowBlank="1" showInputMessage="1" showErrorMessage="1" sqref="D24:D27">
      <formula1>$D$23</formula1>
    </dataValidation>
    <dataValidation type="list" allowBlank="1" showInputMessage="1" showErrorMessage="1" sqref="C23">
      <formula1>$A$11:$A$14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4"/>
  <sheetViews>
    <sheetView workbookViewId="0">
      <selection activeCell="B35" sqref="B35"/>
    </sheetView>
  </sheetViews>
  <sheetFormatPr defaultRowHeight="14.25" x14ac:dyDescent="0.2"/>
  <sheetData>
    <row r="4" spans="2:7" x14ac:dyDescent="0.2">
      <c r="B4" s="107">
        <v>17068</v>
      </c>
      <c r="C4" s="108">
        <f>Sheet6!C22</f>
        <v>6619</v>
      </c>
      <c r="D4" s="108">
        <f>Sheet6!C22</f>
        <v>6619</v>
      </c>
      <c r="E4" s="108"/>
      <c r="F4" s="108"/>
      <c r="G4" s="109"/>
    </row>
    <row r="5" spans="2:7" x14ac:dyDescent="0.2">
      <c r="B5" s="110"/>
      <c r="C5" s="111"/>
      <c r="D5" s="111"/>
      <c r="E5" s="111"/>
      <c r="F5" s="111"/>
      <c r="G5" s="112"/>
    </row>
    <row r="6" spans="2:7" x14ac:dyDescent="0.2">
      <c r="B6" s="110"/>
      <c r="C6" s="111"/>
      <c r="D6" s="111"/>
      <c r="E6" s="111"/>
      <c r="F6" s="111"/>
      <c r="G6" s="112"/>
    </row>
    <row r="7" spans="2:7" x14ac:dyDescent="0.2">
      <c r="B7" s="110"/>
      <c r="C7" s="111"/>
      <c r="D7" s="111"/>
      <c r="E7" s="111"/>
      <c r="F7" s="111"/>
      <c r="G7" s="112"/>
    </row>
    <row r="8" spans="2:7" x14ac:dyDescent="0.2">
      <c r="B8" s="110"/>
      <c r="C8" s="111"/>
      <c r="D8" s="111"/>
      <c r="E8" s="111"/>
      <c r="F8" s="111"/>
      <c r="G8" s="112"/>
    </row>
    <row r="9" spans="2:7" x14ac:dyDescent="0.2">
      <c r="B9" s="110"/>
      <c r="C9" s="111"/>
      <c r="D9" s="111"/>
      <c r="E9" s="111"/>
      <c r="F9" s="111"/>
      <c r="G9" s="112"/>
    </row>
    <row r="10" spans="2:7" x14ac:dyDescent="0.2">
      <c r="B10" s="110"/>
      <c r="C10" s="111"/>
      <c r="D10" s="111"/>
      <c r="E10" s="111"/>
      <c r="F10" s="111"/>
      <c r="G10" s="112"/>
    </row>
    <row r="11" spans="2:7" x14ac:dyDescent="0.2">
      <c r="B11" s="110"/>
      <c r="C11" s="111"/>
      <c r="D11" s="111"/>
      <c r="E11" s="111"/>
      <c r="F11" s="111"/>
      <c r="G11" s="112"/>
    </row>
    <row r="12" spans="2:7" x14ac:dyDescent="0.2">
      <c r="B12" s="110"/>
      <c r="C12" s="111"/>
      <c r="D12" s="111"/>
      <c r="E12" s="111"/>
      <c r="F12" s="111"/>
      <c r="G12" s="112"/>
    </row>
    <row r="13" spans="2:7" x14ac:dyDescent="0.2">
      <c r="B13" s="113"/>
      <c r="C13" s="114"/>
      <c r="D13" s="114"/>
      <c r="E13" s="114"/>
      <c r="F13" s="114"/>
      <c r="G13" s="115"/>
    </row>
    <row r="16" spans="2:7" x14ac:dyDescent="0.2">
      <c r="B16" t="s">
        <v>31</v>
      </c>
    </row>
    <row r="17" spans="1:5" x14ac:dyDescent="0.2">
      <c r="A17" s="1"/>
      <c r="E17" s="111"/>
    </row>
    <row r="18" spans="1:5" x14ac:dyDescent="0.2">
      <c r="A18" s="1" t="s">
        <v>25</v>
      </c>
      <c r="B18" t="s">
        <v>32</v>
      </c>
      <c r="E18" s="116"/>
    </row>
    <row r="19" spans="1:5" x14ac:dyDescent="0.2">
      <c r="A19" s="1"/>
    </row>
    <row r="20" spans="1:5" x14ac:dyDescent="0.2">
      <c r="A20" s="1" t="s">
        <v>33</v>
      </c>
      <c r="B20" t="s">
        <v>34</v>
      </c>
    </row>
    <row r="21" spans="1:5" x14ac:dyDescent="0.2">
      <c r="A21" s="1"/>
    </row>
    <row r="22" spans="1:5" x14ac:dyDescent="0.2">
      <c r="A22" s="1" t="s">
        <v>35</v>
      </c>
      <c r="B22" t="s">
        <v>36</v>
      </c>
    </row>
    <row r="23" spans="1:5" x14ac:dyDescent="0.2">
      <c r="A23" s="1"/>
    </row>
    <row r="24" spans="1:5" x14ac:dyDescent="0.2">
      <c r="A24" s="1" t="s">
        <v>38</v>
      </c>
      <c r="B24" t="s">
        <v>37</v>
      </c>
    </row>
    <row r="25" spans="1:5" x14ac:dyDescent="0.2">
      <c r="A25" s="1"/>
    </row>
    <row r="26" spans="1:5" x14ac:dyDescent="0.2">
      <c r="B26" t="s">
        <v>39</v>
      </c>
    </row>
    <row r="28" spans="1:5" x14ac:dyDescent="0.2">
      <c r="B28" t="s">
        <v>40</v>
      </c>
    </row>
    <row r="30" spans="1:5" x14ac:dyDescent="0.2">
      <c r="B30" t="s">
        <v>41</v>
      </c>
    </row>
    <row r="32" spans="1:5" x14ac:dyDescent="0.2">
      <c r="B32" t="s">
        <v>42</v>
      </c>
    </row>
    <row r="34" spans="2:2" x14ac:dyDescent="0.2">
      <c r="B3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Sheet6</vt:lpstr>
      <vt:lpstr>Sheet1</vt:lpstr>
      <vt:lpstr>flotercalculat</vt:lpstr>
      <vt:lpstr>FLOTERPREMIUM</vt:lpstr>
      <vt:lpstr>newfloter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server</cp:lastModifiedBy>
  <cp:lastPrinted>2014-11-15T13:07:54Z</cp:lastPrinted>
  <dcterms:created xsi:type="dcterms:W3CDTF">2012-02-01T03:07:10Z</dcterms:created>
  <dcterms:modified xsi:type="dcterms:W3CDTF">2014-12-22T05:43:28Z</dcterms:modified>
</cp:coreProperties>
</file>