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205" windowHeight="71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L7" i="1" l="1"/>
  <c r="AD7" i="1"/>
  <c r="AC7" i="1"/>
  <c r="AE7" i="1" s="1"/>
  <c r="I7" i="1" s="1"/>
  <c r="AB7" i="1"/>
  <c r="Z7" i="1"/>
  <c r="AC6" i="1"/>
  <c r="AD6" i="1" s="1"/>
  <c r="AB6" i="1"/>
  <c r="Z6" i="1"/>
  <c r="AL6" i="1"/>
  <c r="AE6" i="1" l="1"/>
  <c r="I6" i="1" s="1"/>
  <c r="AC5" i="1"/>
  <c r="AD5" i="1" s="1"/>
  <c r="AB5" i="1"/>
  <c r="Z5" i="1"/>
  <c r="F5" i="1"/>
  <c r="AL5" i="1" s="1"/>
  <c r="I4" i="1"/>
  <c r="AE5" i="1" l="1"/>
  <c r="I5" i="1" s="1"/>
  <c r="AB3" i="1"/>
  <c r="AC4" i="1"/>
  <c r="AB4" i="1"/>
  <c r="Z4" i="1"/>
  <c r="F4" i="1"/>
  <c r="AL4" i="1" s="1"/>
  <c r="AD4" i="1" l="1"/>
  <c r="AE4" i="1" s="1"/>
</calcChain>
</file>

<file path=xl/sharedStrings.xml><?xml version="1.0" encoding="utf-8"?>
<sst xmlns="http://schemas.openxmlformats.org/spreadsheetml/2006/main" count="83" uniqueCount="54">
  <si>
    <t>Name</t>
  </si>
  <si>
    <t>FILE NO.</t>
  </si>
  <si>
    <t>Mobile Updated</t>
  </si>
  <si>
    <t xml:space="preserve">Entry Module </t>
  </si>
  <si>
    <t>Type</t>
  </si>
  <si>
    <t xml:space="preserve">Due Date --  </t>
  </si>
  <si>
    <t>Area</t>
  </si>
  <si>
    <t>Reference</t>
  </si>
  <si>
    <t xml:space="preserve"> Total</t>
  </si>
  <si>
    <t>Amount</t>
  </si>
  <si>
    <t>Done</t>
  </si>
  <si>
    <t>Business Month</t>
  </si>
  <si>
    <t>New / Ren Business</t>
  </si>
  <si>
    <t>Branch</t>
  </si>
  <si>
    <t xml:space="preserve">1 st Insu -- </t>
  </si>
  <si>
    <t>SMS SEND</t>
  </si>
  <si>
    <t>Confirmation</t>
  </si>
  <si>
    <t xml:space="preserve">PERSON DETAILS </t>
  </si>
  <si>
    <t>Person</t>
  </si>
  <si>
    <t xml:space="preserve">Total Sum  Insured  Rs. -- </t>
  </si>
  <si>
    <t>Premium</t>
  </si>
  <si>
    <t>Rate</t>
  </si>
  <si>
    <t xml:space="preserve"> Net</t>
  </si>
  <si>
    <t>Bill</t>
  </si>
  <si>
    <t>Period From</t>
  </si>
  <si>
    <t>Period To</t>
  </si>
  <si>
    <t>Policy No.</t>
  </si>
  <si>
    <t xml:space="preserve">     Ser. Tax</t>
  </si>
  <si>
    <t>Charges Paid</t>
  </si>
  <si>
    <t>Edort. No.</t>
  </si>
  <si>
    <t>Reason For Eod.</t>
  </si>
  <si>
    <t>Nomination</t>
  </si>
  <si>
    <t>Dispatch</t>
  </si>
  <si>
    <t>Calender entry</t>
  </si>
  <si>
    <t xml:space="preserve">Pay Before   10 days to get continutiy benefit Due Date </t>
  </si>
  <si>
    <t>Financial Year</t>
  </si>
  <si>
    <t>Renewal Entry</t>
  </si>
  <si>
    <t>---Pay 10 days Before --</t>
  </si>
  <si>
    <t xml:space="preserve">Reminder of  New India Policy of </t>
  </si>
  <si>
    <t xml:space="preserve">Do not write the amount --  Premium  Approx Rs . -- </t>
  </si>
  <si>
    <t xml:space="preserve">Cheque - THE NEW INDIA ASSURANCE CO LTD *           </t>
  </si>
  <si>
    <t xml:space="preserve">  Final Last Date</t>
  </si>
  <si>
    <t>&amp;CHAR(10)&amp;</t>
  </si>
  <si>
    <t>&amp;$AU$4&amp;</t>
  </si>
  <si>
    <t>Sanjay S. Sangoi</t>
  </si>
  <si>
    <t>Mediclaim</t>
  </si>
  <si>
    <t>22060/-</t>
  </si>
  <si>
    <t>YES</t>
  </si>
  <si>
    <t xml:space="preserve"> Sanjay - 300 + 60  -  Asha - 300+70 -  Shrenik -- 200 + 50 &amp; Form Zerox also given to party, For Shrnik it has mentioned  that Diabetics since 6 months [ Form Date 7/7/2014 ] &amp; For Sanjay Left Leg below knee - Permant Exclusion written on Address line</t>
  </si>
  <si>
    <t>14210034120100003785</t>
  </si>
  <si>
    <t>Asha Sanjay Sangoi</t>
  </si>
  <si>
    <t>2014-15</t>
  </si>
  <si>
    <t xml:space="preserve">direct </t>
  </si>
  <si>
    <t>Parel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</si>
</sst>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164" formatCode="[$-409]mmm\-yy;@"/>
    <numFmt numFmtId="165" formatCode="dd\.mm\.yyyy;@"/>
    <numFmt numFmtId="166" formatCode="[&gt;=10000000]###\,##\,##\,##0.00;[&gt;=100000]###\,##\,##0;#,###"/>
    <numFmt numFmtId="167" formatCode="dd/mm/yy;@"/>
    <numFmt numFmtId="168" formatCode="d/m/yy;@"/>
  </numFmts>
  <fonts count="17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9" tint="0.3999755851924192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sz val="10"/>
      <name val="Verdana"/>
      <family val="2"/>
    </font>
    <font>
      <sz val="12"/>
      <color rgb="FFFF0000"/>
      <name val="Verdana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5">
    <xf numFmtId="0" fontId="0" fillId="0" borderId="0" xfId="0"/>
    <xf numFmtId="2" fontId="2" fillId="2" borderId="1" xfId="0" applyNumberFormat="1" applyFont="1" applyFill="1" applyBorder="1" applyAlignment="1" applyProtection="1">
      <alignment vertical="top"/>
      <protection locked="0"/>
    </xf>
    <xf numFmtId="49" fontId="2" fillId="2" borderId="0" xfId="0" applyNumberFormat="1" applyFont="1" applyFill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3" xfId="0" applyNumberFormat="1" applyFont="1" applyFill="1" applyBorder="1" applyAlignment="1" applyProtection="1">
      <alignment horizontal="left" vertical="top" indent="1"/>
      <protection locked="0"/>
    </xf>
    <xf numFmtId="0" fontId="2" fillId="2" borderId="4" xfId="0" applyFont="1" applyFill="1" applyBorder="1" applyAlignment="1" applyProtection="1">
      <alignment horizontal="left" vertical="top" indent="1"/>
      <protection locked="0"/>
    </xf>
    <xf numFmtId="0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164" fontId="2" fillId="2" borderId="3" xfId="0" applyNumberFormat="1" applyFont="1" applyFill="1" applyBorder="1" applyAlignment="1" applyProtection="1">
      <alignment horizontal="left" vertical="top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166" fontId="2" fillId="2" borderId="3" xfId="0" applyNumberFormat="1" applyFont="1" applyFill="1" applyBorder="1" applyAlignment="1" applyProtection="1">
      <alignment horizontal="center" vertical="top"/>
      <protection locked="0"/>
    </xf>
    <xf numFmtId="44" fontId="2" fillId="2" borderId="3" xfId="1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14" fontId="2" fillId="2" borderId="3" xfId="0" applyNumberFormat="1" applyFont="1" applyFill="1" applyBorder="1" applyAlignment="1" applyProtection="1">
      <alignment horizontal="center" vertical="top"/>
      <protection locked="0"/>
    </xf>
    <xf numFmtId="0" fontId="2" fillId="2" borderId="3" xfId="0" quotePrefix="1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vertical="top"/>
      <protection locked="0"/>
    </xf>
    <xf numFmtId="2" fontId="9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quotePrefix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2" borderId="0" xfId="0" quotePrefix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distributed" wrapText="1" readingOrder="1"/>
      <protection locked="0"/>
    </xf>
    <xf numFmtId="0" fontId="2" fillId="2" borderId="3" xfId="0" quotePrefix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67" fontId="12" fillId="0" borderId="0" xfId="0" applyNumberFormat="1" applyFont="1" applyBorder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64" fontId="12" fillId="0" borderId="0" xfId="0" applyNumberFormat="1" applyFont="1" applyAlignment="1" applyProtection="1">
      <alignment horizontal="left"/>
      <protection locked="0"/>
    </xf>
    <xf numFmtId="167" fontId="12" fillId="0" borderId="0" xfId="0" applyNumberFormat="1" applyFont="1" applyAlignment="1" applyProtection="1">
      <alignment horizontal="left"/>
      <protection locked="0"/>
    </xf>
    <xf numFmtId="168" fontId="2" fillId="0" borderId="0" xfId="0" applyNumberFormat="1" applyFont="1" applyBorder="1" applyAlignment="1" applyProtection="1">
      <alignment vertical="center"/>
      <protection locked="0"/>
    </xf>
    <xf numFmtId="167" fontId="12" fillId="0" borderId="0" xfId="0" applyNumberFormat="1" applyFont="1" applyAlignment="1" applyProtection="1"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 applyProtection="1">
      <protection locked="0"/>
    </xf>
    <xf numFmtId="0" fontId="2" fillId="0" borderId="0" xfId="0" quotePrefix="1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3" fillId="0" borderId="0" xfId="2" applyNumberFormat="1" applyFont="1" applyFill="1" applyBorder="1" applyAlignment="1" applyProtection="1">
      <alignment horizontal="center" vertical="top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14" fontId="12" fillId="0" borderId="0" xfId="0" quotePrefix="1" applyNumberFormat="1" applyFont="1" applyBorder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12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14" fontId="16" fillId="0" borderId="0" xfId="0" applyNumberFormat="1" applyFont="1" applyAlignment="1" applyProtection="1">
      <alignment horizontal="center"/>
    </xf>
    <xf numFmtId="1" fontId="16" fillId="0" borderId="0" xfId="0" applyNumberFormat="1" applyFont="1" applyAlignment="1" applyProtection="1">
      <alignment horizontal="left" indent="1"/>
      <protection locked="0"/>
    </xf>
    <xf numFmtId="2" fontId="16" fillId="0" borderId="0" xfId="0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2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/>
      <protection locked="0"/>
    </xf>
    <xf numFmtId="2" fontId="16" fillId="0" borderId="0" xfId="0" applyNumberFormat="1" applyFont="1" applyBorder="1" applyAlignment="1" applyProtection="1">
      <alignment horizontal="center"/>
      <protection locked="0"/>
    </xf>
    <xf numFmtId="14" fontId="16" fillId="2" borderId="3" xfId="0" applyNumberFormat="1" applyFont="1" applyFill="1" applyBorder="1" applyAlignment="1" applyProtection="1">
      <alignment horizontal="center" vertical="top"/>
      <protection locked="0"/>
    </xf>
    <xf numFmtId="14" fontId="16" fillId="0" borderId="0" xfId="0" applyNumberFormat="1" applyFont="1" applyFill="1" applyBorder="1" applyAlignment="1" applyProtection="1">
      <alignment horizontal="center"/>
      <protection locked="0"/>
    </xf>
    <xf numFmtId="1" fontId="16" fillId="2" borderId="3" xfId="0" applyNumberFormat="1" applyFont="1" applyFill="1" applyBorder="1" applyAlignment="1" applyProtection="1">
      <alignment horizontal="center" vertical="top"/>
      <protection locked="0"/>
    </xf>
    <xf numFmtId="1" fontId="16" fillId="0" borderId="0" xfId="0" quotePrefix="1" applyNumberFormat="1" applyFont="1" applyAlignment="1" applyProtection="1">
      <alignment horizontal="left" vertical="center"/>
      <protection locked="0"/>
    </xf>
    <xf numFmtId="2" fontId="16" fillId="2" borderId="3" xfId="0" applyNumberFormat="1" applyFont="1" applyFill="1" applyBorder="1" applyAlignment="1" applyProtection="1">
      <alignment horizontal="center" vertical="top"/>
      <protection locked="0"/>
    </xf>
    <xf numFmtId="49" fontId="15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2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14" fontId="16" fillId="0" borderId="0" xfId="0" applyNumberFormat="1" applyFont="1" applyFill="1" applyBorder="1" applyAlignment="1" applyProtection="1">
      <alignment horizontal="center"/>
    </xf>
    <xf numFmtId="1" fontId="16" fillId="0" borderId="0" xfId="0" quotePrefix="1" applyNumberFormat="1" applyFont="1" applyAlignment="1" applyProtection="1">
      <alignment horizontal="left" vertical="center"/>
    </xf>
  </cellXfs>
  <cellStyles count="3">
    <cellStyle name="Currency" xfId="1" builtinId="4"/>
    <cellStyle name="Normal" xfId="0" builtinId="0"/>
    <cellStyle name="Percent 2" xfId="2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E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XFD4"/>
    </sheetView>
  </sheetViews>
  <sheetFormatPr defaultRowHeight="15" x14ac:dyDescent="0.2"/>
  <cols>
    <col min="1" max="5" width="8.796875" style="54"/>
    <col min="6" max="6" width="8.796875" style="58"/>
    <col min="7" max="8" width="8.796875" style="54"/>
    <col min="9" max="9" width="8.796875" style="58"/>
    <col min="10" max="21" width="8.796875" style="54"/>
    <col min="22" max="23" width="8.796875" style="58"/>
    <col min="24" max="25" width="8.796875" style="54"/>
    <col min="26" max="26" width="8.796875" style="58"/>
    <col min="27" max="27" width="8.796875" style="54"/>
    <col min="28" max="31" width="8.796875" style="58"/>
    <col min="32" max="16384" width="8.796875" style="54"/>
  </cols>
  <sheetData>
    <row r="3" spans="1:265" s="17" customFormat="1" ht="27" customHeight="1" x14ac:dyDescent="0.2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  <c r="F3" s="68" t="s">
        <v>5</v>
      </c>
      <c r="G3" s="6" t="s">
        <v>6</v>
      </c>
      <c r="H3" s="6" t="s">
        <v>7</v>
      </c>
      <c r="I3" s="56" t="s">
        <v>8</v>
      </c>
      <c r="J3" s="7" t="s">
        <v>9</v>
      </c>
      <c r="K3" s="8" t="s">
        <v>10</v>
      </c>
      <c r="L3" s="9" t="s">
        <v>11</v>
      </c>
      <c r="M3" s="10" t="s">
        <v>12</v>
      </c>
      <c r="N3" s="11" t="s">
        <v>13</v>
      </c>
      <c r="O3" s="12" t="s">
        <v>14</v>
      </c>
      <c r="P3" s="12" t="s">
        <v>15</v>
      </c>
      <c r="Q3" s="13" t="s">
        <v>16</v>
      </c>
      <c r="R3" s="12" t="s">
        <v>17</v>
      </c>
      <c r="S3" s="14" t="s">
        <v>18</v>
      </c>
      <c r="T3" s="15" t="s">
        <v>19</v>
      </c>
      <c r="U3" s="16" t="s">
        <v>20</v>
      </c>
      <c r="V3" s="59" t="s">
        <v>21</v>
      </c>
      <c r="W3" s="60" t="s">
        <v>22</v>
      </c>
      <c r="X3" s="17" t="s">
        <v>23</v>
      </c>
      <c r="Y3" s="18" t="s">
        <v>24</v>
      </c>
      <c r="Z3" s="63" t="s">
        <v>25</v>
      </c>
      <c r="AA3" s="19" t="s">
        <v>26</v>
      </c>
      <c r="AB3" s="66">
        <f t="shared" ref="AB3:AB4" si="0">LEN(AA3)</f>
        <v>10</v>
      </c>
      <c r="AC3" s="65" t="s">
        <v>20</v>
      </c>
      <c r="AD3" s="60" t="s">
        <v>27</v>
      </c>
      <c r="AE3" s="67" t="s">
        <v>8</v>
      </c>
      <c r="AF3" s="20" t="s">
        <v>28</v>
      </c>
      <c r="AG3" s="17" t="s">
        <v>29</v>
      </c>
      <c r="AH3" s="21" t="s">
        <v>30</v>
      </c>
      <c r="AI3" s="21" t="s">
        <v>31</v>
      </c>
      <c r="AJ3" s="22" t="s">
        <v>32</v>
      </c>
      <c r="AK3" s="23" t="s">
        <v>33</v>
      </c>
      <c r="AL3" s="24" t="s">
        <v>34</v>
      </c>
      <c r="AM3" s="17" t="s">
        <v>35</v>
      </c>
      <c r="AN3" s="25" t="s">
        <v>36</v>
      </c>
      <c r="AO3" s="26" t="s">
        <v>37</v>
      </c>
      <c r="AP3" s="27"/>
      <c r="AQ3" s="28" t="s">
        <v>38</v>
      </c>
      <c r="AR3" s="29" t="s">
        <v>39</v>
      </c>
      <c r="AS3" s="30" t="s">
        <v>40</v>
      </c>
      <c r="AT3" s="31" t="s">
        <v>41</v>
      </c>
      <c r="AU3" s="17" t="s">
        <v>42</v>
      </c>
      <c r="AV3" s="17" t="s">
        <v>43</v>
      </c>
    </row>
    <row r="4" spans="1:265" s="52" customFormat="1" ht="17.25" customHeight="1" x14ac:dyDescent="0.2">
      <c r="A4" s="32" t="s">
        <v>44</v>
      </c>
      <c r="B4" s="33"/>
      <c r="C4" s="32"/>
      <c r="D4" s="34"/>
      <c r="E4" s="32" t="s">
        <v>45</v>
      </c>
      <c r="F4" s="55">
        <f t="shared" ref="F4" si="1">Z4</f>
        <v>42569</v>
      </c>
      <c r="G4" s="32" t="s">
        <v>53</v>
      </c>
      <c r="H4" s="35" t="s">
        <v>52</v>
      </c>
      <c r="I4" s="70">
        <f t="shared" ref="I4" si="2">AE4</f>
        <v>19374</v>
      </c>
      <c r="J4" s="36" t="s">
        <v>46</v>
      </c>
      <c r="K4" s="37" t="s">
        <v>47</v>
      </c>
      <c r="L4" s="38">
        <v>42186</v>
      </c>
      <c r="M4" s="39"/>
      <c r="N4" s="40"/>
      <c r="O4" s="39">
        <v>38917</v>
      </c>
      <c r="P4" s="39"/>
      <c r="Q4" s="39"/>
      <c r="R4" s="41" t="s">
        <v>48</v>
      </c>
      <c r="S4" s="37">
        <v>3</v>
      </c>
      <c r="T4" s="42">
        <v>800000</v>
      </c>
      <c r="U4" s="37">
        <v>16920</v>
      </c>
      <c r="V4" s="71">
        <v>15</v>
      </c>
      <c r="W4" s="72">
        <v>2538</v>
      </c>
      <c r="X4" s="37"/>
      <c r="Y4" s="43">
        <v>42204</v>
      </c>
      <c r="Z4" s="73">
        <f t="shared" ref="Z4" si="3">Y4+365</f>
        <v>42569</v>
      </c>
      <c r="AA4" s="44">
        <v>111323</v>
      </c>
      <c r="AB4" s="74">
        <f t="shared" si="0"/>
        <v>6</v>
      </c>
      <c r="AC4" s="71">
        <f t="shared" ref="AC4" si="4">U4</f>
        <v>16920</v>
      </c>
      <c r="AD4" s="71">
        <f>ROUNDUP(AC4*0.145,0)</f>
        <v>2454</v>
      </c>
      <c r="AE4" s="70">
        <f t="shared" ref="AE4" si="5">AC4+AD4</f>
        <v>19374</v>
      </c>
      <c r="AF4" s="45"/>
      <c r="AG4" s="46" t="s">
        <v>49</v>
      </c>
      <c r="AH4" s="32"/>
      <c r="AI4" s="32" t="s">
        <v>50</v>
      </c>
      <c r="AJ4" s="47"/>
      <c r="AK4" s="48"/>
      <c r="AL4" s="49">
        <f t="shared" ref="AL4" si="6">F4</f>
        <v>42569</v>
      </c>
      <c r="AM4" s="50" t="s">
        <v>51</v>
      </c>
      <c r="AN4" s="51"/>
      <c r="AO4" s="35"/>
      <c r="AP4" s="35"/>
      <c r="AQ4" s="35"/>
      <c r="AR4" s="35"/>
      <c r="AS4" s="35"/>
      <c r="AT4" s="35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</row>
    <row r="5" spans="1:265" s="52" customFormat="1" ht="17.25" customHeight="1" x14ac:dyDescent="0.2">
      <c r="A5" s="32" t="s">
        <v>44</v>
      </c>
      <c r="B5" s="33"/>
      <c r="C5" s="32"/>
      <c r="D5" s="34"/>
      <c r="E5" s="32" t="s">
        <v>45</v>
      </c>
      <c r="F5" s="55">
        <f t="shared" ref="F5" si="7">Z5</f>
        <v>42569</v>
      </c>
      <c r="G5" s="32" t="s">
        <v>53</v>
      </c>
      <c r="H5" s="35"/>
      <c r="I5" s="70">
        <f t="shared" ref="I5" si="8">AE5</f>
        <v>19374</v>
      </c>
      <c r="J5" s="36" t="s">
        <v>46</v>
      </c>
      <c r="K5" s="37" t="s">
        <v>47</v>
      </c>
      <c r="L5" s="38">
        <v>42186</v>
      </c>
      <c r="M5" s="39"/>
      <c r="N5" s="40"/>
      <c r="O5" s="39">
        <v>38917</v>
      </c>
      <c r="P5" s="39"/>
      <c r="Q5" s="39"/>
      <c r="R5" s="41" t="s">
        <v>48</v>
      </c>
      <c r="S5" s="37">
        <v>3</v>
      </c>
      <c r="T5" s="42">
        <v>800000</v>
      </c>
      <c r="U5" s="37">
        <v>16920</v>
      </c>
      <c r="V5" s="71">
        <v>15</v>
      </c>
      <c r="W5" s="72">
        <v>2538</v>
      </c>
      <c r="X5" s="37"/>
      <c r="Y5" s="43">
        <v>42204</v>
      </c>
      <c r="Z5" s="73">
        <f t="shared" ref="Z5" si="9">Y5+365</f>
        <v>42569</v>
      </c>
      <c r="AA5" s="44">
        <v>111323</v>
      </c>
      <c r="AB5" s="74">
        <f t="shared" ref="AB5" si="10">LEN(AA5)</f>
        <v>6</v>
      </c>
      <c r="AC5" s="71">
        <f t="shared" ref="AC5" si="11">U5</f>
        <v>16920</v>
      </c>
      <c r="AD5" s="71">
        <f>ROUNDUP(AC5*0.145,0)</f>
        <v>2454</v>
      </c>
      <c r="AE5" s="70">
        <f t="shared" ref="AE5" si="12">AC5+AD5</f>
        <v>19374</v>
      </c>
      <c r="AF5" s="45"/>
      <c r="AG5" s="46" t="s">
        <v>49</v>
      </c>
      <c r="AH5" s="32"/>
      <c r="AI5" s="32" t="s">
        <v>50</v>
      </c>
      <c r="AJ5" s="47"/>
      <c r="AK5" s="48"/>
      <c r="AL5" s="49">
        <f t="shared" ref="AL5" si="13">F5</f>
        <v>42569</v>
      </c>
      <c r="AM5" s="50" t="s">
        <v>51</v>
      </c>
      <c r="AN5" s="51"/>
      <c r="AO5" s="35"/>
      <c r="AP5" s="35"/>
      <c r="AQ5" s="35"/>
      <c r="AR5" s="35"/>
      <c r="AS5" s="35"/>
      <c r="AT5" s="35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</row>
    <row r="6" spans="1:265" s="52" customFormat="1" ht="17.25" customHeight="1" x14ac:dyDescent="0.2">
      <c r="A6" s="32" t="s">
        <v>44</v>
      </c>
      <c r="B6" s="33"/>
      <c r="C6" s="32"/>
      <c r="D6" s="34"/>
      <c r="E6" s="32" t="s">
        <v>45</v>
      </c>
      <c r="F6" s="69"/>
      <c r="G6" s="32" t="s">
        <v>53</v>
      </c>
      <c r="H6" s="35"/>
      <c r="I6" s="57">
        <f t="shared" ref="I6" si="14">AE6</f>
        <v>19374</v>
      </c>
      <c r="J6" s="36" t="s">
        <v>46</v>
      </c>
      <c r="K6" s="37" t="s">
        <v>47</v>
      </c>
      <c r="L6" s="38">
        <v>42186</v>
      </c>
      <c r="M6" s="39"/>
      <c r="N6" s="40"/>
      <c r="O6" s="39">
        <v>38917</v>
      </c>
      <c r="P6" s="39"/>
      <c r="Q6" s="39"/>
      <c r="R6" s="41" t="s">
        <v>48</v>
      </c>
      <c r="S6" s="37">
        <v>3</v>
      </c>
      <c r="T6" s="42">
        <v>800000</v>
      </c>
      <c r="U6" s="37">
        <v>16920</v>
      </c>
      <c r="V6" s="61">
        <v>15</v>
      </c>
      <c r="W6" s="62">
        <v>2538</v>
      </c>
      <c r="X6" s="37"/>
      <c r="Y6" s="43">
        <v>42204</v>
      </c>
      <c r="Z6" s="64">
        <f t="shared" ref="Z6" si="15">Y6+365</f>
        <v>42569</v>
      </c>
      <c r="AA6" s="44">
        <v>111323</v>
      </c>
      <c r="AB6" s="66">
        <f t="shared" ref="AB6" si="16">LEN(AA6)</f>
        <v>6</v>
      </c>
      <c r="AC6" s="61">
        <f t="shared" ref="AC6" si="17">U6</f>
        <v>16920</v>
      </c>
      <c r="AD6" s="61">
        <f>ROUNDUP(AC6*0.145,0)</f>
        <v>2454</v>
      </c>
      <c r="AE6" s="57">
        <f t="shared" ref="AE6" si="18">AC6+AD6</f>
        <v>19374</v>
      </c>
      <c r="AF6" s="45"/>
      <c r="AG6" s="46" t="s">
        <v>49</v>
      </c>
      <c r="AH6" s="32"/>
      <c r="AI6" s="32" t="s">
        <v>50</v>
      </c>
      <c r="AJ6" s="47"/>
      <c r="AK6" s="48"/>
      <c r="AL6" s="49">
        <f t="shared" ref="AL6" si="19">F6</f>
        <v>0</v>
      </c>
      <c r="AM6" s="50" t="s">
        <v>51</v>
      </c>
      <c r="AN6" s="51"/>
      <c r="AO6" s="35"/>
      <c r="AP6" s="35"/>
      <c r="AQ6" s="35"/>
      <c r="AR6" s="35"/>
      <c r="AS6" s="35"/>
      <c r="AT6" s="35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</row>
    <row r="7" spans="1:265" s="52" customFormat="1" ht="17.25" customHeight="1" x14ac:dyDescent="0.2">
      <c r="A7" s="32" t="s">
        <v>44</v>
      </c>
      <c r="B7" s="33"/>
      <c r="C7" s="32"/>
      <c r="D7" s="34"/>
      <c r="E7" s="32" t="s">
        <v>45</v>
      </c>
      <c r="F7" s="69"/>
      <c r="G7" s="32" t="s">
        <v>53</v>
      </c>
      <c r="H7" s="35"/>
      <c r="I7" s="57">
        <f t="shared" ref="I7" si="20">AE7</f>
        <v>19374</v>
      </c>
      <c r="J7" s="36" t="s">
        <v>46</v>
      </c>
      <c r="K7" s="37" t="s">
        <v>47</v>
      </c>
      <c r="L7" s="38">
        <v>42186</v>
      </c>
      <c r="M7" s="39"/>
      <c r="N7" s="40"/>
      <c r="O7" s="39">
        <v>38917</v>
      </c>
      <c r="P7" s="39"/>
      <c r="Q7" s="39"/>
      <c r="R7" s="41" t="s">
        <v>48</v>
      </c>
      <c r="S7" s="37">
        <v>3</v>
      </c>
      <c r="T7" s="42">
        <v>800000</v>
      </c>
      <c r="U7" s="37">
        <v>16920</v>
      </c>
      <c r="V7" s="61">
        <v>15</v>
      </c>
      <c r="W7" s="62">
        <v>2538</v>
      </c>
      <c r="X7" s="37"/>
      <c r="Y7" s="43">
        <v>42204</v>
      </c>
      <c r="Z7" s="64">
        <f t="shared" ref="Z7" si="21">Y7+365</f>
        <v>42569</v>
      </c>
      <c r="AA7" s="44">
        <v>111323</v>
      </c>
      <c r="AB7" s="66">
        <f t="shared" ref="AB7" si="22">LEN(AA7)</f>
        <v>6</v>
      </c>
      <c r="AC7" s="61">
        <f t="shared" ref="AC7" si="23">U7</f>
        <v>16920</v>
      </c>
      <c r="AD7" s="61">
        <f>ROUNDUP(AC7*0.145,0)</f>
        <v>2454</v>
      </c>
      <c r="AE7" s="57">
        <f t="shared" ref="AE7" si="24">AC7+AD7</f>
        <v>19374</v>
      </c>
      <c r="AF7" s="45"/>
      <c r="AG7" s="46" t="s">
        <v>49</v>
      </c>
      <c r="AH7" s="32"/>
      <c r="AI7" s="32" t="s">
        <v>50</v>
      </c>
      <c r="AJ7" s="47"/>
      <c r="AK7" s="48"/>
      <c r="AL7" s="49">
        <f t="shared" ref="AL7" si="25">F7</f>
        <v>0</v>
      </c>
      <c r="AM7" s="50" t="s">
        <v>51</v>
      </c>
      <c r="AN7" s="51"/>
      <c r="AO7" s="35"/>
      <c r="AP7" s="35"/>
      <c r="AQ7" s="35"/>
      <c r="AR7" s="35"/>
      <c r="AS7" s="35"/>
      <c r="AT7" s="35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</row>
  </sheetData>
  <sheetProtection password="CE28" sheet="1" objects="1" scenarios="1"/>
  <conditionalFormatting sqref="A4 C4:G4">
    <cfRule type="expression" dxfId="6" priority="11">
      <formula>AND($F4&gt;=TODAY(),$F4&lt;=TODAY()+14,$K4="INF")</formula>
    </cfRule>
  </conditionalFormatting>
  <conditionalFormatting sqref="A5 C5:G5">
    <cfRule type="expression" dxfId="5" priority="4">
      <formula>AND($F5&gt;=TODAY(),$F5&lt;=TODAY()+14,$K5="INF")</formula>
    </cfRule>
  </conditionalFormatting>
  <conditionalFormatting sqref="A6 C6:G6">
    <cfRule type="expression" dxfId="3" priority="2">
      <formula>AND($F6&gt;=TODAY(),$F6&lt;=TODAY()+14,$K6="INF")</formula>
    </cfRule>
  </conditionalFormatting>
  <conditionalFormatting sqref="A7 C7:G7">
    <cfRule type="expression" dxfId="1" priority="1">
      <formula>AND($F7&gt;=TODAY(),$F7&lt;=TODAY()+14,$K7="INF")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2016-08-18T04:32:24Z</dcterms:created>
  <dcterms:modified xsi:type="dcterms:W3CDTF">2016-08-18T12:20:50Z</dcterms:modified>
</cp:coreProperties>
</file>