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Transactions" sheetId="1" r:id="rId1"/>
    <sheet name="Reports" sheetId="2" r:id="rId2"/>
    <sheet name="Sheet3" sheetId="3" state="hidden" r:id="rId3"/>
  </sheets>
  <calcPr calcId="125725"/>
  <pivotCaches>
    <pivotCache cacheId="0" r:id="rId4"/>
  </pivotCaches>
</workbook>
</file>

<file path=xl/calcChain.xml><?xml version="1.0" encoding="utf-8"?>
<calcChain xmlns="http://schemas.openxmlformats.org/spreadsheetml/2006/main">
  <c r="Y4" i="1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</calcChain>
</file>

<file path=xl/sharedStrings.xml><?xml version="1.0" encoding="utf-8"?>
<sst xmlns="http://schemas.openxmlformats.org/spreadsheetml/2006/main" count="116" uniqueCount="74">
  <si>
    <t>Sr No</t>
  </si>
  <si>
    <t>Trade Date</t>
  </si>
  <si>
    <t>Trade Time</t>
  </si>
  <si>
    <t>Settlement No</t>
  </si>
  <si>
    <t>Scrip - Product</t>
  </si>
  <si>
    <t>Buy / Sell</t>
  </si>
  <si>
    <t>Trade Qty</t>
  </si>
  <si>
    <t>Trade Price</t>
  </si>
  <si>
    <t>Trade Value</t>
  </si>
  <si>
    <t>Order No</t>
  </si>
  <si>
    <t>Trade No</t>
  </si>
  <si>
    <t>STT</t>
  </si>
  <si>
    <t>Sebi Turnover Chrg</t>
  </si>
  <si>
    <t>SEBI Fees</t>
  </si>
  <si>
    <t>NSE-N-2016192</t>
  </si>
  <si>
    <t>SBINEQ-Cash N Carry</t>
  </si>
  <si>
    <t>Buy</t>
  </si>
  <si>
    <t>1300000004809543'</t>
  </si>
  <si>
    <t>2016101377060206'</t>
  </si>
  <si>
    <t>BSE-W-1617137</t>
  </si>
  <si>
    <t>SEZALEQ-Cash N Carry</t>
  </si>
  <si>
    <t>1476847800001041011'</t>
  </si>
  <si>
    <t>2016101900069800'</t>
  </si>
  <si>
    <t>NSE-N-2016200</t>
  </si>
  <si>
    <t>JPPOWEREQ-Cash N Carry</t>
  </si>
  <si>
    <t>1100000002419429'</t>
  </si>
  <si>
    <t>2016102526074293'</t>
  </si>
  <si>
    <t>NSE-N-2016201</t>
  </si>
  <si>
    <t>JINDALSTELEQ-Cash N Carry</t>
  </si>
  <si>
    <t>1100000001742527'</t>
  </si>
  <si>
    <t>2016102625707611'</t>
  </si>
  <si>
    <t>NSE-N-2016212</t>
  </si>
  <si>
    <t>RELIANCEEQ-Cash N Carry</t>
  </si>
  <si>
    <t>1200000001584417'</t>
  </si>
  <si>
    <t>2016111050586877'</t>
  </si>
  <si>
    <t>NSE-N-2016217</t>
  </si>
  <si>
    <t>AXISBANKEQ-Intra Day</t>
  </si>
  <si>
    <t>1000000002678503'</t>
  </si>
  <si>
    <t>2016111801334066'</t>
  </si>
  <si>
    <t>Sell</t>
  </si>
  <si>
    <t>1000000004396006'</t>
  </si>
  <si>
    <t>2016111801894368'</t>
  </si>
  <si>
    <t>2016111801894367'</t>
  </si>
  <si>
    <t>2016111801894369'</t>
  </si>
  <si>
    <t>NSE-N-2017067</t>
  </si>
  <si>
    <t>1100000001460457'</t>
  </si>
  <si>
    <t>2017041025678274'</t>
  </si>
  <si>
    <t>NSE-N-2017099</t>
  </si>
  <si>
    <t>JSWENERGYEQ-Cash N Carry</t>
  </si>
  <si>
    <t>1100000001158527'</t>
  </si>
  <si>
    <t>2017052625455697'</t>
  </si>
  <si>
    <t>Brokerage Amt</t>
  </si>
  <si>
    <t>Service Tax</t>
  </si>
  <si>
    <t>Stamp Duty</t>
  </si>
  <si>
    <t>Transaction Chgs</t>
  </si>
  <si>
    <t>ST on Trans Chgs</t>
  </si>
  <si>
    <t>Edu Cess</t>
  </si>
  <si>
    <t>Higher Edu Cess</t>
  </si>
  <si>
    <t>Other Chgs</t>
  </si>
  <si>
    <t xml:space="preserve">Total Cost </t>
  </si>
  <si>
    <t>Total Cost  Per Share</t>
  </si>
  <si>
    <t>Grand Total</t>
  </si>
  <si>
    <t>Sum of Trade Qty</t>
  </si>
  <si>
    <t xml:space="preserve">Sum of Total Cost </t>
  </si>
  <si>
    <t>Values</t>
  </si>
  <si>
    <t>AXISBANKEQ-Intra Day Total</t>
  </si>
  <si>
    <t>JINDALSTELEQ-Cash N Carry Total</t>
  </si>
  <si>
    <t>JPPOWEREQ-Cash N Carry Total</t>
  </si>
  <si>
    <t>JSWENERGYEQ-Cash N Carry Total</t>
  </si>
  <si>
    <t>RELIANCEEQ-Cash N Carry Total</t>
  </si>
  <si>
    <t>SBINEQ-Cash N Carry Total</t>
  </si>
  <si>
    <t>SEZALEQ-Cash N Carry Total</t>
  </si>
  <si>
    <t>Sum of Field1</t>
  </si>
  <si>
    <t>This should show the Balance of Stocks &amp; Net realisation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</si>
</sst>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9"/>
      <name val="Book Antiqua"/>
      <family val="1"/>
    </font>
    <font>
      <b/>
      <sz val="9"/>
      <name val="Book Antiqua"/>
      <family val="1"/>
    </font>
    <font>
      <sz val="9"/>
      <color theme="1"/>
      <name val="Book Antiqua"/>
      <family val="1"/>
    </font>
    <font>
      <sz val="9"/>
      <color theme="1"/>
      <name val="Book Antiqua"/>
    </font>
  </fonts>
  <fills count="7">
    <fill>
      <patternFill patternType="none"/>
    </fill>
    <fill>
      <patternFill patternType="gray125"/>
    </fill>
    <fill>
      <patternFill patternType="solid">
        <fgColor rgb="FF7B95AD"/>
        <bgColor indexed="64"/>
      </patternFill>
    </fill>
    <fill>
      <patternFill patternType="solid">
        <fgColor rgb="FFFFFF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15" fontId="1" fillId="3" borderId="1" xfId="0" applyNumberFormat="1" applyFont="1" applyFill="1" applyBorder="1" applyAlignment="1">
      <alignment horizontal="center"/>
    </xf>
    <xf numFmtId="21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15" fontId="1" fillId="4" borderId="1" xfId="0" applyNumberFormat="1" applyFont="1" applyFill="1" applyBorder="1" applyAlignment="1">
      <alignment horizontal="center"/>
    </xf>
    <xf numFmtId="21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right" wrapText="1"/>
    </xf>
    <xf numFmtId="0" fontId="1" fillId="0" borderId="1" xfId="0" applyFont="1" applyBorder="1"/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0" borderId="5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2" xfId="0" applyFont="1" applyBorder="1"/>
    <xf numFmtId="43" fontId="1" fillId="3" borderId="1" xfId="0" applyNumberFormat="1" applyFont="1" applyFill="1" applyBorder="1" applyAlignment="1">
      <alignment horizontal="right" wrapText="1"/>
    </xf>
    <xf numFmtId="43" fontId="1" fillId="4" borderId="1" xfId="0" applyNumberFormat="1" applyFont="1" applyFill="1" applyBorder="1" applyAlignment="1">
      <alignment horizontal="right" wrapText="1"/>
    </xf>
    <xf numFmtId="43" fontId="1" fillId="0" borderId="1" xfId="0" applyNumberFormat="1" applyFont="1" applyBorder="1"/>
    <xf numFmtId="43" fontId="1" fillId="0" borderId="2" xfId="0" applyNumberFormat="1" applyFont="1" applyBorder="1"/>
    <xf numFmtId="0" fontId="1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3" fontId="2" fillId="5" borderId="1" xfId="0" applyNumberFormat="1" applyFont="1" applyFill="1" applyBorder="1" applyAlignment="1">
      <alignment horizontal="right" wrapText="1"/>
    </xf>
    <xf numFmtId="43" fontId="2" fillId="5" borderId="7" xfId="0" applyNumberFormat="1" applyFont="1" applyFill="1" applyBorder="1" applyAlignment="1">
      <alignment horizontal="right" wrapText="1"/>
    </xf>
    <xf numFmtId="43" fontId="2" fillId="5" borderId="1" xfId="0" applyNumberFormat="1" applyFont="1" applyFill="1" applyBorder="1"/>
    <xf numFmtId="43" fontId="2" fillId="5" borderId="7" xfId="0" applyNumberFormat="1" applyFont="1" applyFill="1" applyBorder="1"/>
    <xf numFmtId="43" fontId="2" fillId="5" borderId="2" xfId="0" applyNumberFormat="1" applyFont="1" applyFill="1" applyBorder="1"/>
    <xf numFmtId="43" fontId="2" fillId="5" borderId="6" xfId="0" applyNumberFormat="1" applyFont="1" applyFill="1" applyBorder="1"/>
    <xf numFmtId="0" fontId="3" fillId="0" borderId="0" xfId="0" applyFont="1"/>
    <xf numFmtId="0" fontId="4" fillId="0" borderId="0" xfId="0" applyFont="1"/>
    <xf numFmtId="0" fontId="4" fillId="0" borderId="0" xfId="0" pivotButton="1" applyFont="1"/>
    <xf numFmtId="0" fontId="4" fillId="0" borderId="0" xfId="0" applyNumberFormat="1" applyFont="1"/>
    <xf numFmtId="0" fontId="4" fillId="6" borderId="0" xfId="0" applyFont="1" applyFill="1"/>
    <xf numFmtId="0" fontId="4" fillId="6" borderId="0" xfId="0" applyNumberFormat="1" applyFont="1" applyFill="1"/>
  </cellXfs>
  <cellStyles count="1">
    <cellStyle name="Normal" xfId="0" builtinId="0"/>
  </cellStyles>
  <dxfs count="30">
    <dxf>
      <fill>
        <patternFill patternType="solid">
          <bgColor theme="8" tint="0.79998168889431442"/>
        </patternFill>
      </fill>
    </dxf>
    <dxf>
      <font>
        <sz val="9"/>
      </font>
    </dxf>
    <dxf>
      <font>
        <name val="Book Antiqu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fill>
        <patternFill>
          <fgColor indexed="64"/>
          <bgColor theme="9" tint="0.79998168889431442"/>
        </patternFill>
      </fill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fill>
        <patternFill>
          <fgColor indexed="64"/>
          <bgColor theme="9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numFmt numFmtId="35" formatCode="_(* #,##0.00_);_(* \(#,##0.00\);_(* &quot;-&quot;??_);_(@_)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alignment horizontal="left" vertical="bottom" textRotation="0" indent="0" relativeIndent="255" justifyLastLine="0" shrinkToFit="0" mergeCell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Book Antiqua"/>
        <scheme val="none"/>
      </font>
      <fill>
        <patternFill patternType="solid">
          <fgColor indexed="64"/>
          <bgColor rgb="FF7B95AD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892.430175462963" createdVersion="3" refreshedVersion="3" minRefreshableVersion="3" recordCount="24">
  <cacheSource type="worksheet">
    <worksheetSource name="Table1"/>
  </cacheSource>
  <cacheFields count="25">
    <cacheField name="Sr No" numFmtId="0">
      <sharedItems containsString="0" containsBlank="1" containsNumber="1" containsInteger="1" minValue="1" maxValue="11"/>
    </cacheField>
    <cacheField name="Trade Date" numFmtId="0">
      <sharedItems containsNonDate="0" containsDate="1" containsString="0" containsBlank="1" minDate="2016-10-13T00:00:00" maxDate="2017-05-27T00:00:00"/>
    </cacheField>
    <cacheField name="Trade Time" numFmtId="0">
      <sharedItems containsNonDate="0" containsDate="1" containsString="0" containsBlank="1" minDate="1899-12-30T10:00:39" maxDate="1899-12-30T15:07:37"/>
    </cacheField>
    <cacheField name="Settlement No" numFmtId="0">
      <sharedItems containsBlank="1"/>
    </cacheField>
    <cacheField name="Scrip - Product" numFmtId="0">
      <sharedItems containsBlank="1" count="8">
        <s v="SBINEQ-Cash N Carry"/>
        <s v="SEZALEQ-Cash N Carry"/>
        <s v="JPPOWEREQ-Cash N Carry"/>
        <s v="JINDALSTELEQ-Cash N Carry"/>
        <s v="RELIANCEEQ-Cash N Carry"/>
        <s v="AXISBANKEQ-Intra Day"/>
        <s v="JSWENERGYEQ-Cash N Carry"/>
        <m/>
      </sharedItems>
    </cacheField>
    <cacheField name="Buy / Sell" numFmtId="0">
      <sharedItems containsBlank="1" count="3">
        <s v="Buy"/>
        <s v="Sell"/>
        <m/>
      </sharedItems>
    </cacheField>
    <cacheField name="Trade Qty" numFmtId="0">
      <sharedItems containsString="0" containsBlank="1" containsNumber="1" containsInteger="1" minValue="1" maxValue="300"/>
    </cacheField>
    <cacheField name="Trade Price" numFmtId="43">
      <sharedItems containsString="0" containsBlank="1" containsNumber="1" minValue="4.5999999999999996" maxValue="1023"/>
    </cacheField>
    <cacheField name="Trade Value" numFmtId="43">
      <sharedItems containsString="0" containsBlank="1" containsNumber="1" minValue="472.9" maxValue="9712.5"/>
    </cacheField>
    <cacheField name="Order No" numFmtId="0">
      <sharedItems containsBlank="1"/>
    </cacheField>
    <cacheField name="Trade No" numFmtId="0">
      <sharedItems containsBlank="1"/>
    </cacheField>
    <cacheField name="Brokerage Amt" numFmtId="43">
      <sharedItems containsString="0" containsBlank="1" containsNumber="1" minValue="0.24" maxValue="48.56"/>
    </cacheField>
    <cacheField name="Service Tax" numFmtId="43">
      <sharedItems containsString="0" containsBlank="1" containsNumber="1" minValue="0.04" maxValue="7.28"/>
    </cacheField>
    <cacheField name="STT" numFmtId="43">
      <sharedItems containsString="0" containsBlank="1" containsNumber="1" minValue="0" maxValue="9.7100000000000009"/>
    </cacheField>
    <cacheField name="Stamp Duty" numFmtId="43">
      <sharedItems containsString="0" containsBlank="1" containsNumber="1" minValue="0.06" maxValue="1"/>
    </cacheField>
    <cacheField name="Transaction Chgs" numFmtId="43">
      <sharedItems containsString="0" containsBlank="1" containsNumber="1" minValue="0.02" maxValue="0.32"/>
    </cacheField>
    <cacheField name="ST on Trans Chgs" numFmtId="43">
      <sharedItems containsString="0" containsBlank="1" containsNumber="1" minValue="0" maxValue="0.05"/>
    </cacheField>
    <cacheField name="Sebi Turnover Chrg" numFmtId="43">
      <sharedItems containsString="0" containsBlank="1" containsNumber="1" minValue="0" maxValue="0.01"/>
    </cacheField>
    <cacheField name="Edu Cess" numFmtId="43">
      <sharedItems containsString="0" containsBlank="1" containsNumber="1" containsInteger="1" minValue="0" maxValue="0"/>
    </cacheField>
    <cacheField name="Higher Edu Cess" numFmtId="43">
      <sharedItems containsString="0" containsBlank="1" containsNumber="1" containsInteger="1" minValue="0" maxValue="0"/>
    </cacheField>
    <cacheField name="SEBI Fees" numFmtId="43">
      <sharedItems containsString="0" containsBlank="1" containsNumber="1" minValue="0" maxValue="0.01"/>
    </cacheField>
    <cacheField name="Other Chgs" numFmtId="43">
      <sharedItems containsString="0" containsBlank="1" containsNumber="1" containsInteger="1" minValue="0" maxValue="0"/>
    </cacheField>
    <cacheField name="Total Cost " numFmtId="43">
      <sharedItems containsSemiMixedTypes="0" containsString="0" containsNumber="1" minValue="0" maxValue="9779.4399999999987"/>
    </cacheField>
    <cacheField name="Total Cost  Per Share" numFmtId="43">
      <sharedItems containsSemiMixedTypes="0" containsString="0" containsNumber="1" minValue="0" maxValue="1030.1975000000002"/>
    </cacheField>
    <cacheField name="Field1" numFmtId="0" formula="'Buy / Sell'-'Buy / Sell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n v="1"/>
    <d v="2016-10-13T00:00:00"/>
    <d v="1899-12-30T15:00:33"/>
    <s v="NSE-N-2016192"/>
    <x v="0"/>
    <x v="0"/>
    <n v="5"/>
    <n v="248.7"/>
    <n v="1243.5"/>
    <s v="1300000004809543'"/>
    <s v="2016101377060206'"/>
    <n v="20"/>
    <n v="3"/>
    <n v="1.24"/>
    <n v="1"/>
    <n v="0.04"/>
    <n v="0.01"/>
    <n v="0"/>
    <n v="0"/>
    <n v="0"/>
    <n v="0"/>
    <n v="0"/>
    <n v="1268.79"/>
    <n v="253.75799999999998"/>
  </r>
  <r>
    <n v="2"/>
    <d v="2016-10-19T00:00:00"/>
    <d v="1899-12-30T10:56:56"/>
    <s v="BSE-W-1617137"/>
    <x v="1"/>
    <x v="0"/>
    <n v="100"/>
    <n v="5.68"/>
    <n v="568"/>
    <s v="1476847800001041011'"/>
    <s v="2016101900069800'"/>
    <n v="20"/>
    <n v="3"/>
    <n v="0.56999999999999995"/>
    <n v="1"/>
    <n v="0.02"/>
    <n v="0"/>
    <n v="0"/>
    <n v="0"/>
    <n v="0"/>
    <n v="0"/>
    <n v="0"/>
    <n v="592.59"/>
    <n v="5.9259000000000004"/>
  </r>
  <r>
    <n v="3"/>
    <d v="2016-10-25T00:00:00"/>
    <d v="1899-12-30T12:43:07"/>
    <s v="NSE-N-2016200"/>
    <x v="2"/>
    <x v="0"/>
    <n v="300"/>
    <n v="4.5999999999999996"/>
    <n v="1380"/>
    <s v="1100000002419429'"/>
    <s v="2016102526074293'"/>
    <n v="20"/>
    <n v="3"/>
    <n v="1.38"/>
    <n v="1"/>
    <n v="0.04"/>
    <n v="0.01"/>
    <n v="0"/>
    <n v="0"/>
    <n v="0"/>
    <n v="0"/>
    <n v="0"/>
    <n v="1405.43"/>
    <n v="4.6847666666666665"/>
  </r>
  <r>
    <n v="4"/>
    <d v="2016-10-26T00:00:00"/>
    <d v="1899-12-30T11:08:41"/>
    <s v="NSE-N-2016201"/>
    <x v="3"/>
    <x v="0"/>
    <n v="50"/>
    <n v="77.599999999999994"/>
    <n v="3880"/>
    <s v="1100000001742527'"/>
    <s v="2016102625707611'"/>
    <n v="20"/>
    <n v="3"/>
    <n v="3.88"/>
    <n v="1"/>
    <n v="0.13"/>
    <n v="0.02"/>
    <n v="0.01"/>
    <n v="0"/>
    <n v="0"/>
    <n v="0.01"/>
    <n v="0"/>
    <n v="3908.0500000000006"/>
    <n v="78.161000000000016"/>
  </r>
  <r>
    <n v="5"/>
    <d v="2016-11-10T00:00:00"/>
    <d v="1899-12-30T10:34:31"/>
    <s v="NSE-N-2016212"/>
    <x v="4"/>
    <x v="0"/>
    <n v="4"/>
    <n v="1023"/>
    <n v="4092"/>
    <s v="1200000001584417'"/>
    <s v="2016111050586877'"/>
    <n v="20.46"/>
    <n v="3.07"/>
    <n v="4.09"/>
    <n v="1"/>
    <n v="0.13"/>
    <n v="0.02"/>
    <n v="0.01"/>
    <n v="0"/>
    <n v="0"/>
    <n v="0.01"/>
    <n v="0"/>
    <n v="4120.7900000000009"/>
    <n v="1030.1975000000002"/>
  </r>
  <r>
    <n v="6"/>
    <d v="2016-11-18T00:00:00"/>
    <d v="1899-12-30T13:33:37"/>
    <s v="NSE-N-2016217"/>
    <x v="5"/>
    <x v="0"/>
    <n v="10"/>
    <n v="475"/>
    <n v="4750"/>
    <s v="1000000002678503'"/>
    <s v="2016111801334066'"/>
    <n v="20"/>
    <n v="3"/>
    <n v="0"/>
    <n v="0.49"/>
    <n v="0.15"/>
    <n v="0.02"/>
    <n v="0.01"/>
    <n v="0"/>
    <n v="0"/>
    <n v="0.01"/>
    <n v="0"/>
    <n v="4773.68"/>
    <n v="477.36800000000005"/>
  </r>
  <r>
    <n v="7"/>
    <d v="2016-11-18T00:00:00"/>
    <d v="1899-12-30T15:07:37"/>
    <s v="NSE-N-2016217"/>
    <x v="5"/>
    <x v="1"/>
    <n v="1"/>
    <n v="472.9"/>
    <n v="472.9"/>
    <s v="1000000004396006'"/>
    <s v="2016111801894368'"/>
    <n v="0.24"/>
    <n v="0.04"/>
    <n v="0.12"/>
    <n v="0.06"/>
    <n v="0.02"/>
    <n v="0"/>
    <n v="0"/>
    <n v="0"/>
    <n v="0"/>
    <n v="0"/>
    <n v="0"/>
    <n v="473.38"/>
    <n v="473.38"/>
  </r>
  <r>
    <n v="8"/>
    <d v="2016-11-18T00:00:00"/>
    <d v="1899-12-30T15:07:37"/>
    <s v="NSE-N-2016217"/>
    <x v="5"/>
    <x v="1"/>
    <n v="4"/>
    <n v="472.9"/>
    <n v="1891.6"/>
    <s v="1000000004396006'"/>
    <s v="2016111801894367'"/>
    <n v="18.579999999999998"/>
    <n v="2.79"/>
    <n v="0.47"/>
    <n v="0.2"/>
    <n v="0.06"/>
    <n v="0.01"/>
    <n v="0"/>
    <n v="0"/>
    <n v="0"/>
    <n v="0"/>
    <n v="0"/>
    <n v="1913.7099999999998"/>
    <n v="478.42749999999995"/>
  </r>
  <r>
    <n v="9"/>
    <d v="2016-11-18T00:00:00"/>
    <d v="1899-12-30T15:07:37"/>
    <s v="NSE-N-2016217"/>
    <x v="5"/>
    <x v="1"/>
    <n v="5"/>
    <n v="472.9"/>
    <n v="2364.5"/>
    <s v="1000000004396006'"/>
    <s v="2016111801894369'"/>
    <n v="1.18"/>
    <n v="0.18"/>
    <n v="0.59"/>
    <n v="0.25"/>
    <n v="0.08"/>
    <n v="0.01"/>
    <n v="0"/>
    <n v="0"/>
    <n v="0"/>
    <n v="0"/>
    <n v="0"/>
    <n v="2366.79"/>
    <n v="473.358"/>
  </r>
  <r>
    <n v="10"/>
    <d v="2017-04-10T00:00:00"/>
    <d v="1899-12-30T10:43:30"/>
    <s v="NSE-N-2017067"/>
    <x v="3"/>
    <x v="1"/>
    <n v="50"/>
    <n v="126.65"/>
    <n v="6332.5"/>
    <s v="1100000001460457'"/>
    <s v="2017041025678274'"/>
    <n v="31.66"/>
    <n v="4.75"/>
    <n v="6.33"/>
    <n v="1"/>
    <n v="0.21"/>
    <n v="0.03"/>
    <n v="0.01"/>
    <n v="0"/>
    <n v="0"/>
    <n v="0.01"/>
    <n v="0"/>
    <n v="6376.5"/>
    <n v="127.53"/>
  </r>
  <r>
    <n v="11"/>
    <d v="2017-05-26T00:00:00"/>
    <d v="1899-12-30T10:00:39"/>
    <s v="NSE-N-2017099"/>
    <x v="6"/>
    <x v="0"/>
    <n v="150"/>
    <n v="64.75"/>
    <n v="9712.5"/>
    <s v="1100000001158527'"/>
    <s v="2017052625455697'"/>
    <n v="48.56"/>
    <n v="7.28"/>
    <n v="9.7100000000000009"/>
    <n v="1"/>
    <n v="0.32"/>
    <n v="0.05"/>
    <n v="0.01"/>
    <n v="0"/>
    <n v="0"/>
    <n v="0.01"/>
    <n v="0"/>
    <n v="9779.4399999999987"/>
    <n v="65.196266666666659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  <r>
    <m/>
    <m/>
    <m/>
    <m/>
    <x v="7"/>
    <x v="2"/>
    <m/>
    <m/>
    <m/>
    <m/>
    <m/>
    <m/>
    <m/>
    <m/>
    <m/>
    <m/>
    <m/>
    <m/>
    <m/>
    <m/>
    <m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showDrill="0" useAutoFormatting="1" colGrandTotals="0" itemPrintTitles="1" createdVersion="3" indent="0" compact="0" compactData="0" multipleFieldFilters="0">
  <location ref="B3:F21" firstHeaderRow="1" firstDataRow="2" firstDataCol="2"/>
  <pivotFields count="25"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9">
        <item x="5"/>
        <item x="3"/>
        <item x="2"/>
        <item x="6"/>
        <item x="4"/>
        <item x="0"/>
        <item x="1"/>
        <item x="7"/>
        <item t="default"/>
      </items>
    </pivotField>
    <pivotField axis="axisRow" compact="0" outline="0" showAll="0" defaultSubtotal="0">
      <items count="3">
        <item x="0"/>
        <item x="1"/>
        <item h="1" x="2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dataField="1" compact="0" outline="0" dragToRow="0" dragToCol="0" dragToPage="0" showAll="0" defaultSubtotal="0"/>
  </pivotFields>
  <rowFields count="2">
    <field x="4"/>
    <field x="5"/>
  </rowFields>
  <rowItems count="17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t="default">
      <x v="2"/>
    </i>
    <i>
      <x v="3"/>
      <x/>
    </i>
    <i t="default">
      <x v="3"/>
    </i>
    <i>
      <x v="4"/>
      <x/>
    </i>
    <i t="default">
      <x v="4"/>
    </i>
    <i>
      <x v="5"/>
      <x/>
    </i>
    <i t="default">
      <x v="5"/>
    </i>
    <i>
      <x v="6"/>
      <x/>
    </i>
    <i t="default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rade Qty" fld="6" baseField="0" baseItem="0"/>
    <dataField name="Sum of Total Cost " fld="22" baseField="0" baseItem="0"/>
    <dataField name="Sum of Field1" fld="24" baseField="0" baseItem="0"/>
  </dataFields>
  <formats count="3">
    <format dxfId="2">
      <pivotArea type="all" dataOnly="0" outline="0" fieldPosition="0"/>
    </format>
    <format dxfId="1">
      <pivotArea type="all" dataOnly="0" outline="0" fieldPosition="0"/>
    </format>
    <format dxfId="0">
      <pivotArea dataOnly="0" outline="0" fieldPosition="0">
        <references count="1">
          <reference field="4" count="0" defaultSubtotal="1"/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B3:Y27" totalsRowShown="0" headerRowDxfId="29" dataDxfId="28" tableBorderDxfId="27">
  <autoFilter ref="B3:Y27"/>
  <tableColumns count="24">
    <tableColumn id="1" name="Sr No" dataDxfId="26"/>
    <tableColumn id="2" name="Trade Date" dataDxfId="25"/>
    <tableColumn id="3" name="Trade Time" dataDxfId="24"/>
    <tableColumn id="4" name="Settlement No" dataDxfId="23"/>
    <tableColumn id="5" name="Scrip - Product" dataDxfId="22"/>
    <tableColumn id="6" name="Buy / Sell" dataDxfId="21"/>
    <tableColumn id="7" name="Trade Qty" dataDxfId="20"/>
    <tableColumn id="8" name="Trade Price" dataDxfId="19"/>
    <tableColumn id="9" name="Trade Value" dataDxfId="18"/>
    <tableColumn id="10" name="Order No" dataDxfId="17"/>
    <tableColumn id="11" name="Trade No" dataDxfId="16"/>
    <tableColumn id="12" name="Brokerage Amt" dataDxfId="15"/>
    <tableColumn id="13" name="Service Tax" dataDxfId="14"/>
    <tableColumn id="14" name="STT" dataDxfId="13"/>
    <tableColumn id="15" name="Stamp Duty" dataDxfId="12"/>
    <tableColumn id="16" name="Transaction Chgs" dataDxfId="11"/>
    <tableColumn id="17" name="ST on Trans Chgs" dataDxfId="10"/>
    <tableColumn id="18" name="Sebi Turnover Chrg" dataDxfId="9"/>
    <tableColumn id="19" name="Edu Cess" dataDxfId="8"/>
    <tableColumn id="20" name="Higher Edu Cess" dataDxfId="7"/>
    <tableColumn id="21" name="SEBI Fees" dataDxfId="6"/>
    <tableColumn id="22" name="Other Chgs" dataDxfId="5"/>
    <tableColumn id="23" name="Total Cost " dataDxfId="4">
      <calculatedColumnFormula>SUM(J4,M4:W4)</calculatedColumnFormula>
    </tableColumn>
    <tableColumn id="24" name="Total Cost  Per Share" dataDxfId="3">
      <calculatedColumnFormula>IF(Table1[[#This Row],[Total Cost ]]=0,0,X4/H4)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Y27"/>
  <sheetViews>
    <sheetView workbookViewId="0">
      <selection activeCell="B10" sqref="B10"/>
    </sheetView>
  </sheetViews>
  <sheetFormatPr defaultRowHeight="13.5"/>
  <cols>
    <col min="1" max="1" width="0.7109375" style="1" customWidth="1"/>
    <col min="2" max="2" width="5" style="1" customWidth="1"/>
    <col min="3" max="3" width="10.5703125" style="1" customWidth="1"/>
    <col min="4" max="4" width="7.85546875" style="1" customWidth="1"/>
    <col min="5" max="5" width="14.5703125" style="1" bestFit="1" customWidth="1"/>
    <col min="6" max="6" width="26.140625" style="1" bestFit="1" customWidth="1"/>
    <col min="7" max="7" width="5.85546875" style="1" customWidth="1"/>
    <col min="8" max="8" width="6.7109375" style="1" customWidth="1"/>
    <col min="9" max="9" width="8.28515625" style="1" customWidth="1"/>
    <col min="10" max="10" width="8.85546875" style="1" customWidth="1"/>
    <col min="11" max="11" width="18.85546875" style="1" customWidth="1"/>
    <col min="12" max="12" width="15.7109375" style="1" customWidth="1"/>
    <col min="13" max="23" width="5.5703125" style="1" customWidth="1"/>
    <col min="24" max="24" width="7.5703125" style="1" customWidth="1"/>
    <col min="25" max="25" width="8.28515625" style="1" customWidth="1"/>
    <col min="26" max="16384" width="9.140625" style="1"/>
  </cols>
  <sheetData>
    <row r="3" spans="2:25" ht="54">
      <c r="B3" s="14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6" t="s">
        <v>51</v>
      </c>
      <c r="N3" s="16" t="s">
        <v>52</v>
      </c>
      <c r="O3" s="15" t="s">
        <v>11</v>
      </c>
      <c r="P3" s="16" t="s">
        <v>53</v>
      </c>
      <c r="Q3" s="16" t="s">
        <v>54</v>
      </c>
      <c r="R3" s="16" t="s">
        <v>55</v>
      </c>
      <c r="S3" s="15" t="s">
        <v>12</v>
      </c>
      <c r="T3" s="16" t="s">
        <v>56</v>
      </c>
      <c r="U3" s="16" t="s">
        <v>57</v>
      </c>
      <c r="V3" s="15" t="s">
        <v>13</v>
      </c>
      <c r="W3" s="16" t="s">
        <v>58</v>
      </c>
      <c r="X3" s="16" t="s">
        <v>59</v>
      </c>
      <c r="Y3" s="17" t="s">
        <v>60</v>
      </c>
    </row>
    <row r="4" spans="2:25" ht="14.25">
      <c r="B4" s="11">
        <v>1</v>
      </c>
      <c r="C4" s="3">
        <v>42656</v>
      </c>
      <c r="D4" s="4">
        <v>0.6253819444444445</v>
      </c>
      <c r="E4" s="2" t="s">
        <v>14</v>
      </c>
      <c r="F4" s="24" t="s">
        <v>15</v>
      </c>
      <c r="G4" s="2" t="s">
        <v>16</v>
      </c>
      <c r="H4" s="5">
        <v>5</v>
      </c>
      <c r="I4" s="20">
        <v>248.7</v>
      </c>
      <c r="J4" s="20">
        <v>1243.5</v>
      </c>
      <c r="K4" s="5" t="s">
        <v>17</v>
      </c>
      <c r="L4" s="5" t="s">
        <v>18</v>
      </c>
      <c r="M4" s="20">
        <v>20</v>
      </c>
      <c r="N4" s="20">
        <v>3</v>
      </c>
      <c r="O4" s="20">
        <v>1.24</v>
      </c>
      <c r="P4" s="20">
        <v>1</v>
      </c>
      <c r="Q4" s="20">
        <v>0.04</v>
      </c>
      <c r="R4" s="20">
        <v>0.01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8">
        <f t="shared" ref="X4:X27" si="0">SUM(J4,M4:W4)</f>
        <v>1268.79</v>
      </c>
      <c r="Y4" s="29">
        <f>IF(Table1[[#This Row],[Total Cost ]]=0,0,X4/H4)</f>
        <v>253.75799999999998</v>
      </c>
    </row>
    <row r="5" spans="2:25" ht="14.25">
      <c r="B5" s="12">
        <v>2</v>
      </c>
      <c r="C5" s="7">
        <v>42662</v>
      </c>
      <c r="D5" s="8">
        <v>0.45620370370370367</v>
      </c>
      <c r="E5" s="6" t="s">
        <v>19</v>
      </c>
      <c r="F5" s="25" t="s">
        <v>20</v>
      </c>
      <c r="G5" s="6" t="s">
        <v>16</v>
      </c>
      <c r="H5" s="9">
        <v>100</v>
      </c>
      <c r="I5" s="21">
        <v>5.68</v>
      </c>
      <c r="J5" s="21">
        <v>568</v>
      </c>
      <c r="K5" s="9" t="s">
        <v>21</v>
      </c>
      <c r="L5" s="9" t="s">
        <v>22</v>
      </c>
      <c r="M5" s="21">
        <v>20</v>
      </c>
      <c r="N5" s="21">
        <v>3</v>
      </c>
      <c r="O5" s="21">
        <v>0.56999999999999995</v>
      </c>
      <c r="P5" s="21">
        <v>1</v>
      </c>
      <c r="Q5" s="21">
        <v>0.02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8">
        <f t="shared" si="0"/>
        <v>592.59</v>
      </c>
      <c r="Y5" s="29">
        <f>IF(Table1[[#This Row],[Total Cost ]]=0,0,X5/H5)</f>
        <v>5.9259000000000004</v>
      </c>
    </row>
    <row r="6" spans="2:25" ht="14.25">
      <c r="B6" s="11">
        <v>3</v>
      </c>
      <c r="C6" s="3">
        <v>42668</v>
      </c>
      <c r="D6" s="4">
        <v>0.52994212962962961</v>
      </c>
      <c r="E6" s="2" t="s">
        <v>23</v>
      </c>
      <c r="F6" s="24" t="s">
        <v>24</v>
      </c>
      <c r="G6" s="2" t="s">
        <v>16</v>
      </c>
      <c r="H6" s="5">
        <v>300</v>
      </c>
      <c r="I6" s="20">
        <v>4.5999999999999996</v>
      </c>
      <c r="J6" s="20">
        <v>1380</v>
      </c>
      <c r="K6" s="5" t="s">
        <v>25</v>
      </c>
      <c r="L6" s="5" t="s">
        <v>26</v>
      </c>
      <c r="M6" s="20">
        <v>20</v>
      </c>
      <c r="N6" s="20">
        <v>3</v>
      </c>
      <c r="O6" s="20">
        <v>1.38</v>
      </c>
      <c r="P6" s="20">
        <v>1</v>
      </c>
      <c r="Q6" s="20">
        <v>0.04</v>
      </c>
      <c r="R6" s="20">
        <v>0.01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8">
        <f t="shared" si="0"/>
        <v>1405.43</v>
      </c>
      <c r="Y6" s="29">
        <f>IF(Table1[[#This Row],[Total Cost ]]=0,0,X6/H6)</f>
        <v>4.6847666666666665</v>
      </c>
    </row>
    <row r="7" spans="2:25" ht="14.25">
      <c r="B7" s="12">
        <v>4</v>
      </c>
      <c r="C7" s="7">
        <v>42669</v>
      </c>
      <c r="D7" s="8">
        <v>0.46436342592592594</v>
      </c>
      <c r="E7" s="6" t="s">
        <v>27</v>
      </c>
      <c r="F7" s="25" t="s">
        <v>28</v>
      </c>
      <c r="G7" s="6" t="s">
        <v>16</v>
      </c>
      <c r="H7" s="9">
        <v>50</v>
      </c>
      <c r="I7" s="21">
        <v>77.599999999999994</v>
      </c>
      <c r="J7" s="21">
        <v>3880</v>
      </c>
      <c r="K7" s="9" t="s">
        <v>29</v>
      </c>
      <c r="L7" s="9" t="s">
        <v>30</v>
      </c>
      <c r="M7" s="21">
        <v>20</v>
      </c>
      <c r="N7" s="21">
        <v>3</v>
      </c>
      <c r="O7" s="21">
        <v>3.88</v>
      </c>
      <c r="P7" s="21">
        <v>1</v>
      </c>
      <c r="Q7" s="21">
        <v>0.13</v>
      </c>
      <c r="R7" s="21">
        <v>0.02</v>
      </c>
      <c r="S7" s="21">
        <v>0.01</v>
      </c>
      <c r="T7" s="21">
        <v>0</v>
      </c>
      <c r="U7" s="21">
        <v>0</v>
      </c>
      <c r="V7" s="21">
        <v>0.01</v>
      </c>
      <c r="W7" s="21">
        <v>0</v>
      </c>
      <c r="X7" s="28">
        <f t="shared" si="0"/>
        <v>3908.0500000000006</v>
      </c>
      <c r="Y7" s="29">
        <f>IF(Table1[[#This Row],[Total Cost ]]=0,0,X7/H7)</f>
        <v>78.161000000000016</v>
      </c>
    </row>
    <row r="8" spans="2:25" ht="14.25">
      <c r="B8" s="11">
        <v>5</v>
      </c>
      <c r="C8" s="3">
        <v>42684</v>
      </c>
      <c r="D8" s="4">
        <v>0.44063657407407408</v>
      </c>
      <c r="E8" s="2" t="s">
        <v>31</v>
      </c>
      <c r="F8" s="24" t="s">
        <v>32</v>
      </c>
      <c r="G8" s="2" t="s">
        <v>16</v>
      </c>
      <c r="H8" s="5">
        <v>4</v>
      </c>
      <c r="I8" s="20">
        <v>1023</v>
      </c>
      <c r="J8" s="20">
        <v>4092</v>
      </c>
      <c r="K8" s="5" t="s">
        <v>33</v>
      </c>
      <c r="L8" s="5" t="s">
        <v>34</v>
      </c>
      <c r="M8" s="20">
        <v>20.46</v>
      </c>
      <c r="N8" s="20">
        <v>3.07</v>
      </c>
      <c r="O8" s="20">
        <v>4.09</v>
      </c>
      <c r="P8" s="20">
        <v>1</v>
      </c>
      <c r="Q8" s="20">
        <v>0.13</v>
      </c>
      <c r="R8" s="20">
        <v>0.02</v>
      </c>
      <c r="S8" s="20">
        <v>0.01</v>
      </c>
      <c r="T8" s="20">
        <v>0</v>
      </c>
      <c r="U8" s="20">
        <v>0</v>
      </c>
      <c r="V8" s="20">
        <v>0.01</v>
      </c>
      <c r="W8" s="20">
        <v>0</v>
      </c>
      <c r="X8" s="28">
        <f t="shared" si="0"/>
        <v>4120.7900000000009</v>
      </c>
      <c r="Y8" s="29">
        <f>IF(Table1[[#This Row],[Total Cost ]]=0,0,X8/H8)</f>
        <v>1030.1975000000002</v>
      </c>
    </row>
    <row r="9" spans="2:25" ht="14.25">
      <c r="B9" s="12">
        <v>6</v>
      </c>
      <c r="C9" s="7">
        <v>42692</v>
      </c>
      <c r="D9" s="8">
        <v>0.5650115740740741</v>
      </c>
      <c r="E9" s="6" t="s">
        <v>35</v>
      </c>
      <c r="F9" s="25" t="s">
        <v>36</v>
      </c>
      <c r="G9" s="6" t="s">
        <v>16</v>
      </c>
      <c r="H9" s="9">
        <v>10</v>
      </c>
      <c r="I9" s="21">
        <v>475</v>
      </c>
      <c r="J9" s="21">
        <v>4750</v>
      </c>
      <c r="K9" s="9" t="s">
        <v>37</v>
      </c>
      <c r="L9" s="9" t="s">
        <v>38</v>
      </c>
      <c r="M9" s="21">
        <v>20</v>
      </c>
      <c r="N9" s="21">
        <v>3</v>
      </c>
      <c r="O9" s="21">
        <v>0</v>
      </c>
      <c r="P9" s="21">
        <v>0.49</v>
      </c>
      <c r="Q9" s="21">
        <v>0.15</v>
      </c>
      <c r="R9" s="21">
        <v>0.02</v>
      </c>
      <c r="S9" s="21">
        <v>0.01</v>
      </c>
      <c r="T9" s="21">
        <v>0</v>
      </c>
      <c r="U9" s="21">
        <v>0</v>
      </c>
      <c r="V9" s="21">
        <v>0.01</v>
      </c>
      <c r="W9" s="21">
        <v>0</v>
      </c>
      <c r="X9" s="28">
        <f t="shared" si="0"/>
        <v>4773.68</v>
      </c>
      <c r="Y9" s="29">
        <f>IF(Table1[[#This Row],[Total Cost ]]=0,0,X9/H9)</f>
        <v>477.36800000000005</v>
      </c>
    </row>
    <row r="10" spans="2:25" ht="14.25">
      <c r="B10" s="11">
        <v>7</v>
      </c>
      <c r="C10" s="3">
        <v>42692</v>
      </c>
      <c r="D10" s="4">
        <v>0.63028935185185186</v>
      </c>
      <c r="E10" s="2" t="s">
        <v>35</v>
      </c>
      <c r="F10" s="24" t="s">
        <v>36</v>
      </c>
      <c r="G10" s="2" t="s">
        <v>39</v>
      </c>
      <c r="H10" s="5">
        <v>1</v>
      </c>
      <c r="I10" s="20">
        <v>472.9</v>
      </c>
      <c r="J10" s="20">
        <v>472.9</v>
      </c>
      <c r="K10" s="5" t="s">
        <v>40</v>
      </c>
      <c r="L10" s="5" t="s">
        <v>41</v>
      </c>
      <c r="M10" s="20">
        <v>0.24</v>
      </c>
      <c r="N10" s="20">
        <v>0.04</v>
      </c>
      <c r="O10" s="20">
        <v>0.12</v>
      </c>
      <c r="P10" s="20">
        <v>0.06</v>
      </c>
      <c r="Q10" s="20">
        <v>0.02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8">
        <f t="shared" si="0"/>
        <v>473.38</v>
      </c>
      <c r="Y10" s="29">
        <f>IF(Table1[[#This Row],[Total Cost ]]=0,0,X10/H10)</f>
        <v>473.38</v>
      </c>
    </row>
    <row r="11" spans="2:25" ht="14.25">
      <c r="B11" s="12">
        <v>8</v>
      </c>
      <c r="C11" s="7">
        <v>42692</v>
      </c>
      <c r="D11" s="8">
        <v>0.63028935185185186</v>
      </c>
      <c r="E11" s="6" t="s">
        <v>35</v>
      </c>
      <c r="F11" s="25" t="s">
        <v>36</v>
      </c>
      <c r="G11" s="6" t="s">
        <v>39</v>
      </c>
      <c r="H11" s="9">
        <v>4</v>
      </c>
      <c r="I11" s="21">
        <v>472.9</v>
      </c>
      <c r="J11" s="21">
        <v>1891.6</v>
      </c>
      <c r="K11" s="9" t="s">
        <v>40</v>
      </c>
      <c r="L11" s="9" t="s">
        <v>42</v>
      </c>
      <c r="M11" s="21">
        <v>18.579999999999998</v>
      </c>
      <c r="N11" s="21">
        <v>2.79</v>
      </c>
      <c r="O11" s="21">
        <v>0.47</v>
      </c>
      <c r="P11" s="21">
        <v>0.2</v>
      </c>
      <c r="Q11" s="21">
        <v>0.06</v>
      </c>
      <c r="R11" s="21">
        <v>0.01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8">
        <f t="shared" si="0"/>
        <v>1913.7099999999998</v>
      </c>
      <c r="Y11" s="29">
        <f>IF(Table1[[#This Row],[Total Cost ]]=0,0,X11/H11)</f>
        <v>478.42749999999995</v>
      </c>
    </row>
    <row r="12" spans="2:25" ht="14.25">
      <c r="B12" s="11">
        <v>9</v>
      </c>
      <c r="C12" s="3">
        <v>42692</v>
      </c>
      <c r="D12" s="4">
        <v>0.63028935185185186</v>
      </c>
      <c r="E12" s="2" t="s">
        <v>35</v>
      </c>
      <c r="F12" s="24" t="s">
        <v>36</v>
      </c>
      <c r="G12" s="2" t="s">
        <v>39</v>
      </c>
      <c r="H12" s="5">
        <v>5</v>
      </c>
      <c r="I12" s="20">
        <v>472.9</v>
      </c>
      <c r="J12" s="20">
        <v>2364.5</v>
      </c>
      <c r="K12" s="5" t="s">
        <v>40</v>
      </c>
      <c r="L12" s="5" t="s">
        <v>43</v>
      </c>
      <c r="M12" s="20">
        <v>1.18</v>
      </c>
      <c r="N12" s="20">
        <v>0.18</v>
      </c>
      <c r="O12" s="20">
        <v>0.59</v>
      </c>
      <c r="P12" s="20">
        <v>0.25</v>
      </c>
      <c r="Q12" s="20">
        <v>0.08</v>
      </c>
      <c r="R12" s="20">
        <v>0.01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8">
        <f t="shared" si="0"/>
        <v>2366.79</v>
      </c>
      <c r="Y12" s="29">
        <f>IF(Table1[[#This Row],[Total Cost ]]=0,0,X12/H12)</f>
        <v>473.358</v>
      </c>
    </row>
    <row r="13" spans="2:25" ht="14.25">
      <c r="B13" s="12">
        <v>10</v>
      </c>
      <c r="C13" s="7">
        <v>42835</v>
      </c>
      <c r="D13" s="8">
        <v>0.44687499999999997</v>
      </c>
      <c r="E13" s="6" t="s">
        <v>44</v>
      </c>
      <c r="F13" s="25" t="s">
        <v>28</v>
      </c>
      <c r="G13" s="6" t="s">
        <v>39</v>
      </c>
      <c r="H13" s="9">
        <v>50</v>
      </c>
      <c r="I13" s="21">
        <v>126.65</v>
      </c>
      <c r="J13" s="21">
        <v>6332.5</v>
      </c>
      <c r="K13" s="9" t="s">
        <v>45</v>
      </c>
      <c r="L13" s="9" t="s">
        <v>46</v>
      </c>
      <c r="M13" s="21">
        <v>31.66</v>
      </c>
      <c r="N13" s="21">
        <v>4.75</v>
      </c>
      <c r="O13" s="21">
        <v>6.33</v>
      </c>
      <c r="P13" s="21">
        <v>1</v>
      </c>
      <c r="Q13" s="21">
        <v>0.21</v>
      </c>
      <c r="R13" s="21">
        <v>0.03</v>
      </c>
      <c r="S13" s="21">
        <v>0.01</v>
      </c>
      <c r="T13" s="21">
        <v>0</v>
      </c>
      <c r="U13" s="21">
        <v>0</v>
      </c>
      <c r="V13" s="21">
        <v>0.01</v>
      </c>
      <c r="W13" s="21">
        <v>0</v>
      </c>
      <c r="X13" s="28">
        <f t="shared" si="0"/>
        <v>6376.5</v>
      </c>
      <c r="Y13" s="29">
        <f>IF(Table1[[#This Row],[Total Cost ]]=0,0,X13/H13)</f>
        <v>127.53</v>
      </c>
    </row>
    <row r="14" spans="2:25" ht="14.25">
      <c r="B14" s="11">
        <v>11</v>
      </c>
      <c r="C14" s="3">
        <v>42881</v>
      </c>
      <c r="D14" s="4">
        <v>0.41711805555555559</v>
      </c>
      <c r="E14" s="2" t="s">
        <v>47</v>
      </c>
      <c r="F14" s="24" t="s">
        <v>48</v>
      </c>
      <c r="G14" s="2" t="s">
        <v>16</v>
      </c>
      <c r="H14" s="5">
        <v>150</v>
      </c>
      <c r="I14" s="20">
        <v>64.75</v>
      </c>
      <c r="J14" s="20">
        <v>9712.5</v>
      </c>
      <c r="K14" s="5" t="s">
        <v>49</v>
      </c>
      <c r="L14" s="5" t="s">
        <v>50</v>
      </c>
      <c r="M14" s="20">
        <v>48.56</v>
      </c>
      <c r="N14" s="20">
        <v>7.28</v>
      </c>
      <c r="O14" s="20">
        <v>9.7100000000000009</v>
      </c>
      <c r="P14" s="20">
        <v>1</v>
      </c>
      <c r="Q14" s="20">
        <v>0.32</v>
      </c>
      <c r="R14" s="20">
        <v>0.05</v>
      </c>
      <c r="S14" s="20">
        <v>0.01</v>
      </c>
      <c r="T14" s="20">
        <v>0</v>
      </c>
      <c r="U14" s="20">
        <v>0</v>
      </c>
      <c r="V14" s="20">
        <v>0.01</v>
      </c>
      <c r="W14" s="20">
        <v>0</v>
      </c>
      <c r="X14" s="28">
        <f t="shared" si="0"/>
        <v>9779.4399999999987</v>
      </c>
      <c r="Y14" s="29">
        <f>IF(Table1[[#This Row],[Total Cost ]]=0,0,X14/H14)</f>
        <v>65.196266666666659</v>
      </c>
    </row>
    <row r="15" spans="2:25" ht="14.25">
      <c r="B15" s="13"/>
      <c r="C15" s="10"/>
      <c r="D15" s="10"/>
      <c r="E15" s="10"/>
      <c r="F15" s="26"/>
      <c r="G15" s="10"/>
      <c r="H15" s="10"/>
      <c r="I15" s="22"/>
      <c r="J15" s="22"/>
      <c r="K15" s="10"/>
      <c r="L15" s="10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30">
        <f t="shared" si="0"/>
        <v>0</v>
      </c>
      <c r="Y15" s="31">
        <f>IF(Table1[[#This Row],[Total Cost ]]=0,0,X15/H15)</f>
        <v>0</v>
      </c>
    </row>
    <row r="16" spans="2:25" ht="14.25">
      <c r="B16" s="13"/>
      <c r="C16" s="10"/>
      <c r="D16" s="10"/>
      <c r="E16" s="10"/>
      <c r="F16" s="26"/>
      <c r="G16" s="10"/>
      <c r="H16" s="10"/>
      <c r="I16" s="22"/>
      <c r="J16" s="22"/>
      <c r="K16" s="10"/>
      <c r="L16" s="10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30">
        <f t="shared" si="0"/>
        <v>0</v>
      </c>
      <c r="Y16" s="31">
        <f>IF(Table1[[#This Row],[Total Cost ]]=0,0,X16/H16)</f>
        <v>0</v>
      </c>
    </row>
    <row r="17" spans="2:25" ht="14.25">
      <c r="B17" s="13"/>
      <c r="C17" s="10"/>
      <c r="D17" s="10"/>
      <c r="E17" s="10"/>
      <c r="F17" s="26"/>
      <c r="G17" s="10"/>
      <c r="H17" s="10"/>
      <c r="I17" s="22"/>
      <c r="J17" s="22"/>
      <c r="K17" s="10"/>
      <c r="L17" s="10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30">
        <f t="shared" si="0"/>
        <v>0</v>
      </c>
      <c r="Y17" s="31">
        <f>IF(Table1[[#This Row],[Total Cost ]]=0,0,X17/H17)</f>
        <v>0</v>
      </c>
    </row>
    <row r="18" spans="2:25" ht="14.25">
      <c r="B18" s="13"/>
      <c r="C18" s="10"/>
      <c r="D18" s="10"/>
      <c r="E18" s="10"/>
      <c r="F18" s="26"/>
      <c r="G18" s="10"/>
      <c r="H18" s="10"/>
      <c r="I18" s="22"/>
      <c r="J18" s="22"/>
      <c r="K18" s="10"/>
      <c r="L18" s="10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30">
        <f t="shared" si="0"/>
        <v>0</v>
      </c>
      <c r="Y18" s="31">
        <f>IF(Table1[[#This Row],[Total Cost ]]=0,0,X18/H18)</f>
        <v>0</v>
      </c>
    </row>
    <row r="19" spans="2:25" ht="14.25">
      <c r="B19" s="13"/>
      <c r="C19" s="10"/>
      <c r="D19" s="10"/>
      <c r="E19" s="10"/>
      <c r="F19" s="26"/>
      <c r="G19" s="10"/>
      <c r="H19" s="10"/>
      <c r="I19" s="22"/>
      <c r="J19" s="22"/>
      <c r="K19" s="10"/>
      <c r="L19" s="10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30">
        <f t="shared" si="0"/>
        <v>0</v>
      </c>
      <c r="Y19" s="31">
        <f>IF(Table1[[#This Row],[Total Cost ]]=0,0,X19/H19)</f>
        <v>0</v>
      </c>
    </row>
    <row r="20" spans="2:25" ht="14.25">
      <c r="B20" s="13"/>
      <c r="C20" s="10"/>
      <c r="D20" s="10"/>
      <c r="E20" s="10"/>
      <c r="F20" s="26"/>
      <c r="G20" s="10"/>
      <c r="H20" s="10"/>
      <c r="I20" s="22"/>
      <c r="J20" s="22"/>
      <c r="K20" s="10"/>
      <c r="L20" s="10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30">
        <f t="shared" si="0"/>
        <v>0</v>
      </c>
      <c r="Y20" s="31">
        <f>IF(Table1[[#This Row],[Total Cost ]]=0,0,X20/H20)</f>
        <v>0</v>
      </c>
    </row>
    <row r="21" spans="2:25" ht="14.25">
      <c r="B21" s="13"/>
      <c r="C21" s="10"/>
      <c r="D21" s="10"/>
      <c r="E21" s="10"/>
      <c r="F21" s="26"/>
      <c r="G21" s="10"/>
      <c r="H21" s="10"/>
      <c r="I21" s="22"/>
      <c r="J21" s="22"/>
      <c r="K21" s="10"/>
      <c r="L21" s="10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30">
        <f t="shared" si="0"/>
        <v>0</v>
      </c>
      <c r="Y21" s="31">
        <f>IF(Table1[[#This Row],[Total Cost ]]=0,0,X21/H21)</f>
        <v>0</v>
      </c>
    </row>
    <row r="22" spans="2:25" ht="14.25">
      <c r="B22" s="13"/>
      <c r="C22" s="10"/>
      <c r="D22" s="10"/>
      <c r="E22" s="10"/>
      <c r="F22" s="26"/>
      <c r="G22" s="10"/>
      <c r="H22" s="10"/>
      <c r="I22" s="22"/>
      <c r="J22" s="22"/>
      <c r="K22" s="10"/>
      <c r="L22" s="10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30">
        <f t="shared" si="0"/>
        <v>0</v>
      </c>
      <c r="Y22" s="31">
        <f>IF(Table1[[#This Row],[Total Cost ]]=0,0,X22/H22)</f>
        <v>0</v>
      </c>
    </row>
    <row r="23" spans="2:25" ht="14.25">
      <c r="B23" s="13"/>
      <c r="C23" s="10"/>
      <c r="D23" s="10"/>
      <c r="E23" s="10"/>
      <c r="F23" s="26"/>
      <c r="G23" s="10"/>
      <c r="H23" s="10"/>
      <c r="I23" s="22"/>
      <c r="J23" s="22"/>
      <c r="K23" s="10"/>
      <c r="L23" s="10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30">
        <f t="shared" si="0"/>
        <v>0</v>
      </c>
      <c r="Y23" s="31">
        <f>IF(Table1[[#This Row],[Total Cost ]]=0,0,X23/H23)</f>
        <v>0</v>
      </c>
    </row>
    <row r="24" spans="2:25" ht="14.25">
      <c r="B24" s="13"/>
      <c r="C24" s="10"/>
      <c r="D24" s="10"/>
      <c r="E24" s="10"/>
      <c r="F24" s="26"/>
      <c r="G24" s="10"/>
      <c r="H24" s="10"/>
      <c r="I24" s="22"/>
      <c r="J24" s="22"/>
      <c r="K24" s="10"/>
      <c r="L24" s="10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30">
        <f t="shared" si="0"/>
        <v>0</v>
      </c>
      <c r="Y24" s="31">
        <f>IF(Table1[[#This Row],[Total Cost ]]=0,0,X24/H24)</f>
        <v>0</v>
      </c>
    </row>
    <row r="25" spans="2:25" ht="14.25">
      <c r="B25" s="13"/>
      <c r="C25" s="10"/>
      <c r="D25" s="10"/>
      <c r="E25" s="10"/>
      <c r="F25" s="26"/>
      <c r="G25" s="10"/>
      <c r="H25" s="10"/>
      <c r="I25" s="22"/>
      <c r="J25" s="22"/>
      <c r="K25" s="10"/>
      <c r="L25" s="10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30">
        <f t="shared" si="0"/>
        <v>0</v>
      </c>
      <c r="Y25" s="31">
        <f>IF(Table1[[#This Row],[Total Cost ]]=0,0,X25/H25)</f>
        <v>0</v>
      </c>
    </row>
    <row r="26" spans="2:25" ht="14.25">
      <c r="B26" s="13"/>
      <c r="C26" s="10"/>
      <c r="D26" s="10"/>
      <c r="E26" s="10"/>
      <c r="F26" s="26"/>
      <c r="G26" s="10"/>
      <c r="H26" s="10"/>
      <c r="I26" s="22"/>
      <c r="J26" s="22"/>
      <c r="K26" s="10"/>
      <c r="L26" s="10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30">
        <f t="shared" si="0"/>
        <v>0</v>
      </c>
      <c r="Y26" s="31">
        <f>IF(Table1[[#This Row],[Total Cost ]]=0,0,X26/H26)</f>
        <v>0</v>
      </c>
    </row>
    <row r="27" spans="2:25" ht="14.25">
      <c r="B27" s="18"/>
      <c r="C27" s="19"/>
      <c r="D27" s="19"/>
      <c r="E27" s="19"/>
      <c r="F27" s="27"/>
      <c r="G27" s="19"/>
      <c r="H27" s="19"/>
      <c r="I27" s="23"/>
      <c r="J27" s="23"/>
      <c r="K27" s="19"/>
      <c r="L27" s="19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32">
        <f t="shared" si="0"/>
        <v>0</v>
      </c>
      <c r="Y27" s="33">
        <f>IF(Table1[[#This Row],[Total Cost ]]=0,0,X27/H27)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3:J23"/>
  <sheetViews>
    <sheetView tabSelected="1" workbookViewId="0">
      <selection activeCell="G19" sqref="G19"/>
    </sheetView>
  </sheetViews>
  <sheetFormatPr defaultRowHeight="13.5"/>
  <cols>
    <col min="1" max="1" width="9.140625" style="34"/>
    <col min="2" max="2" width="30.7109375" style="34" bestFit="1" customWidth="1"/>
    <col min="3" max="3" width="10.85546875" style="34" customWidth="1"/>
    <col min="4" max="4" width="15.28515625" style="34" customWidth="1"/>
    <col min="5" max="5" width="15.85546875" style="34" customWidth="1"/>
    <col min="6" max="6" width="12" style="34" customWidth="1"/>
    <col min="7" max="8" width="15.85546875" style="34" customWidth="1"/>
    <col min="9" max="9" width="20" style="34" customWidth="1"/>
    <col min="10" max="10" width="20.5703125" style="34" customWidth="1"/>
    <col min="11" max="16384" width="9.140625" style="34"/>
  </cols>
  <sheetData>
    <row r="3" spans="2:10" ht="15">
      <c r="B3" s="35"/>
      <c r="C3" s="35"/>
      <c r="D3" s="36" t="s">
        <v>64</v>
      </c>
      <c r="E3" s="35"/>
      <c r="F3" s="35"/>
      <c r="G3"/>
      <c r="H3"/>
      <c r="I3"/>
      <c r="J3"/>
    </row>
    <row r="4" spans="2:10" ht="15">
      <c r="B4" s="36" t="s">
        <v>4</v>
      </c>
      <c r="C4" s="36" t="s">
        <v>5</v>
      </c>
      <c r="D4" s="35" t="s">
        <v>62</v>
      </c>
      <c r="E4" s="35" t="s">
        <v>63</v>
      </c>
      <c r="F4" s="35" t="s">
        <v>72</v>
      </c>
      <c r="G4"/>
      <c r="H4"/>
      <c r="I4"/>
      <c r="J4"/>
    </row>
    <row r="5" spans="2:10" ht="15">
      <c r="B5" s="35" t="s">
        <v>36</v>
      </c>
      <c r="C5" s="35" t="s">
        <v>16</v>
      </c>
      <c r="D5" s="37">
        <v>10</v>
      </c>
      <c r="E5" s="37">
        <v>4773.68</v>
      </c>
      <c r="F5" s="37">
        <v>0</v>
      </c>
      <c r="G5"/>
      <c r="H5"/>
      <c r="I5"/>
      <c r="J5"/>
    </row>
    <row r="6" spans="2:10" ht="15">
      <c r="B6" s="35"/>
      <c r="C6" s="35" t="s">
        <v>39</v>
      </c>
      <c r="D6" s="37">
        <v>10</v>
      </c>
      <c r="E6" s="37">
        <v>4753.8799999999992</v>
      </c>
      <c r="F6" s="37">
        <v>0</v>
      </c>
      <c r="G6"/>
      <c r="H6"/>
      <c r="I6"/>
      <c r="J6"/>
    </row>
    <row r="7" spans="2:10" ht="15">
      <c r="B7" s="38" t="s">
        <v>65</v>
      </c>
      <c r="C7" s="38"/>
      <c r="D7" s="39">
        <v>20</v>
      </c>
      <c r="E7" s="39">
        <v>9527.56</v>
      </c>
      <c r="F7" s="39">
        <v>0</v>
      </c>
      <c r="G7" t="s">
        <v>73</v>
      </c>
      <c r="H7"/>
      <c r="I7"/>
      <c r="J7"/>
    </row>
    <row r="8" spans="2:10" ht="15">
      <c r="B8" s="35" t="s">
        <v>28</v>
      </c>
      <c r="C8" s="35" t="s">
        <v>16</v>
      </c>
      <c r="D8" s="37">
        <v>50</v>
      </c>
      <c r="E8" s="37">
        <v>3908.0500000000006</v>
      </c>
      <c r="F8" s="37">
        <v>0</v>
      </c>
      <c r="G8"/>
      <c r="H8"/>
      <c r="I8"/>
      <c r="J8"/>
    </row>
    <row r="9" spans="2:10" ht="15">
      <c r="B9" s="35"/>
      <c r="C9" s="35" t="s">
        <v>39</v>
      </c>
      <c r="D9" s="37">
        <v>50</v>
      </c>
      <c r="E9" s="37">
        <v>6376.5</v>
      </c>
      <c r="F9" s="37">
        <v>0</v>
      </c>
      <c r="G9"/>
      <c r="H9"/>
      <c r="I9"/>
      <c r="J9"/>
    </row>
    <row r="10" spans="2:10" ht="15">
      <c r="B10" s="38" t="s">
        <v>66</v>
      </c>
      <c r="C10" s="38"/>
      <c r="D10" s="39">
        <v>100</v>
      </c>
      <c r="E10" s="39">
        <v>10284.550000000001</v>
      </c>
      <c r="F10" s="39">
        <v>0</v>
      </c>
      <c r="G10" t="s">
        <v>73</v>
      </c>
      <c r="H10"/>
      <c r="I10"/>
      <c r="J10"/>
    </row>
    <row r="11" spans="2:10" ht="15">
      <c r="B11" s="35" t="s">
        <v>24</v>
      </c>
      <c r="C11" s="35" t="s">
        <v>16</v>
      </c>
      <c r="D11" s="37">
        <v>300</v>
      </c>
      <c r="E11" s="37">
        <v>1405.43</v>
      </c>
      <c r="F11" s="37">
        <v>0</v>
      </c>
      <c r="G11"/>
      <c r="H11"/>
      <c r="I11"/>
      <c r="J11"/>
    </row>
    <row r="12" spans="2:10" ht="15">
      <c r="B12" s="38" t="s">
        <v>67</v>
      </c>
      <c r="C12" s="38"/>
      <c r="D12" s="39">
        <v>300</v>
      </c>
      <c r="E12" s="39">
        <v>1405.43</v>
      </c>
      <c r="F12" s="39">
        <v>0</v>
      </c>
      <c r="G12" t="s">
        <v>73</v>
      </c>
      <c r="H12"/>
      <c r="I12"/>
      <c r="J12"/>
    </row>
    <row r="13" spans="2:10" ht="15">
      <c r="B13" s="35" t="s">
        <v>48</v>
      </c>
      <c r="C13" s="35" t="s">
        <v>16</v>
      </c>
      <c r="D13" s="37">
        <v>150</v>
      </c>
      <c r="E13" s="37">
        <v>9779.4399999999987</v>
      </c>
      <c r="F13" s="37">
        <v>0</v>
      </c>
      <c r="G13"/>
      <c r="H13"/>
      <c r="I13"/>
      <c r="J13"/>
    </row>
    <row r="14" spans="2:10" ht="15">
      <c r="B14" s="38" t="s">
        <v>68</v>
      </c>
      <c r="C14" s="38"/>
      <c r="D14" s="39">
        <v>150</v>
      </c>
      <c r="E14" s="39">
        <v>9779.4399999999987</v>
      </c>
      <c r="F14" s="39">
        <v>0</v>
      </c>
      <c r="G14" t="s">
        <v>73</v>
      </c>
      <c r="H14"/>
      <c r="I14"/>
      <c r="J14"/>
    </row>
    <row r="15" spans="2:10">
      <c r="B15" s="35" t="s">
        <v>32</v>
      </c>
      <c r="C15" s="35" t="s">
        <v>16</v>
      </c>
      <c r="D15" s="37">
        <v>4</v>
      </c>
      <c r="E15" s="37">
        <v>4120.7900000000009</v>
      </c>
      <c r="F15" s="37">
        <v>0</v>
      </c>
    </row>
    <row r="16" spans="2:10" ht="15">
      <c r="B16" s="38" t="s">
        <v>69</v>
      </c>
      <c r="C16" s="38"/>
      <c r="D16" s="39">
        <v>4</v>
      </c>
      <c r="E16" s="39">
        <v>4120.7900000000009</v>
      </c>
      <c r="F16" s="39">
        <v>0</v>
      </c>
      <c r="G16" t="s">
        <v>73</v>
      </c>
    </row>
    <row r="17" spans="2:7">
      <c r="B17" s="35" t="s">
        <v>15</v>
      </c>
      <c r="C17" s="35" t="s">
        <v>16</v>
      </c>
      <c r="D17" s="37">
        <v>5</v>
      </c>
      <c r="E17" s="37">
        <v>1268.79</v>
      </c>
      <c r="F17" s="37">
        <v>0</v>
      </c>
    </row>
    <row r="18" spans="2:7" ht="15">
      <c r="B18" s="38" t="s">
        <v>70</v>
      </c>
      <c r="C18" s="38"/>
      <c r="D18" s="39">
        <v>5</v>
      </c>
      <c r="E18" s="39">
        <v>1268.79</v>
      </c>
      <c r="F18" s="39">
        <v>0</v>
      </c>
      <c r="G18" t="s">
        <v>73</v>
      </c>
    </row>
    <row r="19" spans="2:7">
      <c r="B19" s="35" t="s">
        <v>20</v>
      </c>
      <c r="C19" s="35" t="s">
        <v>16</v>
      </c>
      <c r="D19" s="37">
        <v>100</v>
      </c>
      <c r="E19" s="37">
        <v>592.59</v>
      </c>
      <c r="F19" s="37">
        <v>0</v>
      </c>
    </row>
    <row r="20" spans="2:7" ht="15">
      <c r="B20" s="38" t="s">
        <v>71</v>
      </c>
      <c r="C20" s="38"/>
      <c r="D20" s="39">
        <v>100</v>
      </c>
      <c r="E20" s="39">
        <v>592.59</v>
      </c>
      <c r="F20" s="39">
        <v>0</v>
      </c>
      <c r="G20" t="s">
        <v>73</v>
      </c>
    </row>
    <row r="21" spans="2:7">
      <c r="B21" s="35" t="s">
        <v>61</v>
      </c>
      <c r="C21" s="35"/>
      <c r="D21" s="37">
        <v>679</v>
      </c>
      <c r="E21" s="37">
        <v>36979.15</v>
      </c>
      <c r="F21" s="37">
        <v>0</v>
      </c>
    </row>
    <row r="22" spans="2:7" ht="15">
      <c r="B22"/>
      <c r="C22"/>
      <c r="D22"/>
      <c r="E22"/>
    </row>
    <row r="23" spans="2:7" ht="15">
      <c r="B23"/>
      <c r="C23"/>
      <c r="D23"/>
      <c r="E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Transactions</vt:lpstr>
      <vt:lpstr>Reports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2017-06-07T05:04:42Z</dcterms:modified>
</cp:coreProperties>
</file>