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53222"/>
  <bookViews>
    <workbookView xWindow="240" yWindow="105" windowWidth="14805" windowHeight="8010" activeTab="6"/>
  </bookViews>
  <sheets>
    <sheet name="Sheet1" sheetId="1" r:id="rId1"/>
    <sheet name="sheet2 10th" sheetId="2" r:id="rId2"/>
    <sheet name="Sheet3 9th" sheetId="3" r:id="rId3"/>
    <sheet name="10 th ಸಾಪಲ್ಯ ಪರೀಕ್ಷೆ" sheetId="4" r:id="rId4"/>
    <sheet name="9th ಸಾಫಲ್ಯ ಪರೀಕ್ಷೆ" sheetId="5" r:id="rId5"/>
    <sheet name="9th ಪೂರ್ವ ಸಾಪಲ್ಯ ಪರೀಕ್ಷೆ " sheetId="6" r:id="rId6"/>
    <sheet name="10 th pre &amp; post" sheetId="7" r:id="rId7"/>
    <sheet name="farmat 5 catagarywise result" sheetId="8" r:id="rId8"/>
  </sheets>
</workbook>
</file>

<file path=xl/sharedStrings.xml><?xml version="1.0" encoding="utf-8"?>
<sst xmlns="http://schemas.openxmlformats.org/spreadsheetml/2006/main" uniqueCount="551" count="551">
  <si>
    <t>ಕ್ರ ಸಂ</t>
  </si>
  <si>
    <t>ವಿದ್ಯಾರ್ಥಿಗಳ ಹೆಸರು</t>
  </si>
  <si>
    <t>ಸರಿ ಉತ್ತರ</t>
  </si>
  <si>
    <t>ತಪ್ಪು ಉತ್ತರ</t>
  </si>
  <si>
    <t>ಫಲಿತಾಂಶ</t>
  </si>
  <si>
    <t>ಒಟ್ಟು</t>
  </si>
  <si>
    <t xml:space="preserve">ತರಗತಿ:10                                                                                                               ವಿಷಯ: ವಿಜ್ಞಾನ </t>
  </si>
  <si>
    <t>"ವಿಶ್ವಾಸ ಕಿರಣ ಕಾರ್ಯಗಾರದ ಪೂರ್ವ ಪರೀಕ್ಷೆಯಲ್ಲಿ ಪರೀಕ್ಷಿಸಲು ಉದ್ದೇಶಿಸಿರುವ ಬುನಾದಿ ಸಾಮರ್ಥ್ಯಗಳವಿವರ</t>
  </si>
  <si>
    <t>"ವಿಶ್ವಾಸ ಕಿರಣ ಕಾರ್ಯಗಾರ ಸರಕಾರಿ ಪ್ರೌಢಶಾಲೆ ಹಿರೆಕೇರೂರು ಹಾವೇರಿ ಜಿಲ್ಲೆ.</t>
  </si>
  <si>
    <t>ಸಾಮರ್ಥ್ಯ ಸಂಖ್ಯೆ</t>
  </si>
  <si>
    <t>ಬುನಾದಿ ಸಾಮರ್ಥ್ಯಗಳು</t>
  </si>
  <si>
    <t>ಪ್ರಶ್ನೆಗಳ ಸಂಖ್ಯೆ</t>
  </si>
  <si>
    <t>ಶಕ್ತಿಯ ಪರ್ಯಾಯ ಆಕರಗಳು ಮತ್ತು ಅವುಗಳ ಬಳಕೆ ಮತ್ತು ಉಪಯುಕ್ತತೆಯ ಬಗ್ಗೆ ತಿಳಿಯುವುದು</t>
  </si>
  <si>
    <t>ಮೂಲವಸ್ತುಗಳು ಸಂಯುಕ್ತಗಳು ಮತ್ತುಅವುಗಳ ಸಂಕೇತ ಅಣುಸೂತ್ರಗಳ ಜ್ಞಾನ ಪಡೆಯುವದು</t>
  </si>
  <si>
    <t>ಪರಿಸರ ಮಾಲಿನ್ಯದ ವಿಧಗಳು ಕಾರಣಗಳು &amp; ಪರಿಣಾಮಗಳ ಬಗ್ಗೆ ತಿಳಿಯುವದು</t>
  </si>
  <si>
    <t>ಜೀವಕೋಶದ ರಚನೆ ಕಣದಂಗಗಳು ವಿವಿಧ ಅಂಗವ್ಯೂಹಗಳು &amp;ಅವುಗಳ ಕಾರ್ಯಗಳ ಬಗ್ಗೆ ತಿಳಿಯುವುದು</t>
  </si>
  <si>
    <t>ಸೂಕ್ಮಜೀವಿಗಳ ರಚನೆ ಅವುಗಳ ಉಪಯುಕ್ತತೆ ಮತ್ತು ಹಾನಿಕಾರತೆಯ ಬಗ್ಗೆ ಅರಿಯುವುದು</t>
  </si>
  <si>
    <t>ಉಷ್ಣ ಶಕ್ತಿಯ ಪರಿಣಾಮಗಳು, ರೂಪಾಂತರ ಮತ್ತು ಅದರ ಉಪಯೋಗದ ಬಗ್ಗೆ ತಿಳಿಯುವದು</t>
  </si>
  <si>
    <t>ಚಲನೆಗೆ ಸಂಬಂಧಿಸಿದ ಪರಿಕಲ್ಪನೆಗಳು ನಿಯಮಗಳು ಮತ್ತ ಸಮಸ್ಯೆ ಪರಿಹಾರಗಳ ಬಗ್ಗೆ ತಿಳಿದುಕೊಳ್ಳುವುದು.</t>
  </si>
  <si>
    <t>ಶಬ್ದ ಪ್ರತಿದ್ವನಿ ಶ್ರವಣಾತೀತ ಶಬ್ದ ಅವುಗಳ ಉಪಯೋಗ ಮುಂತಾದವುಗಳ ಬಗ್ಗೆ ಅರಿಯುವುದು</t>
  </si>
  <si>
    <t>ಪರಮಾಣುವಿನ ರಚನೆ ಅವುಗಳ ಎಲೆಕ್ಟ್ರಾನಗಳ ಹಂಚಿಕೆ ವಿನ್ಯಾಸ &amp; ಧಾತುಗಳ ವರ್ಗೀಕರಣದ ಬಗ್ಗೆ ತಿಳಿಯುವುದು</t>
  </si>
  <si>
    <t>ಮಕ್ಕಳ ಚಿತ್ರ ಬಿಡಿಸುವ ಕೌಶಲ್ಯವನ್ನು ಭಾಗಗಳು ಅವುಗಳ ಕಾರ್ಯಗಳ ಜ್ಞಾನವನ್ನು ಪರೀಕ್ಷಿಸುವುದು.</t>
  </si>
  <si>
    <t>ಬುನಾದಿ ಸಾಮರ್ಥ್ಯಗಳ ಪ್ರಶ್ನೆಗಳಸಂಖ್ಯೆ ಮತ್ತು ಅಂಕಗಳು</t>
  </si>
  <si>
    <t>ಪಡೆದ ಅಂಕ</t>
  </si>
  <si>
    <t>ಕ್ಷೇತ್ರ ಶಿಕ್ಷಣಾಧಿಕಾರಿಗಳವರ ಕಛೇರಿ ಸವದತ್ತಿ ಜಿ :ಬೆಳಗಾವಿ</t>
  </si>
  <si>
    <t>ಸರ್ಕಾರಿ ಪ್ರೌಢಶಾಲೆ ಯರಝರ್ವಿ ಕಾರ್ಯಗಾರ ಕೇಂದ್ರದ "ವಿಶ್ವಾಸ ಕಿರಣ" ಕಾರ್ಯಕ್ರಮದಲ್ಲಿ ಭಾಗವಹಿಸಿದ ವಿದ್ಯಾರ್ಥಿಗಳ    ಪೂರ್ವ ಪರೀಕ್ಷೆಯ ವಿಶ್ಲೇಷಣೆ</t>
  </si>
  <si>
    <t>ವಿಶ್ವನಾಥ ಶ್ರೀ ಕಾಂಬಳೆ</t>
  </si>
  <si>
    <t>ರಮೇಶ ಫ ಮುರಗೋಡ</t>
  </si>
  <si>
    <t>ಪ್ರದೀಪ ಮಾಳೈನವರ</t>
  </si>
  <si>
    <t>ಚಂದ್ರಪ್ಪ ಫ ದಂಡೈನವರ</t>
  </si>
  <si>
    <t>ಪೂಜಾ</t>
  </si>
  <si>
    <t>ಮಲ್ಲಿಕಾರ್ಜುನ ಬ ಹಣಬರ</t>
  </si>
  <si>
    <t>ದೇಮಣ್ಣಾ ಬ ಕಡಬಿ</t>
  </si>
  <si>
    <t>ಉದಯ ಕಲ್ಲಹೊಲದ</t>
  </si>
  <si>
    <t>ಶಿವಾನಂದ ರಾ ಜಕಬಾಳ</t>
  </si>
  <si>
    <t>ಚಿದಾನಂದ ಮ ದೇವರಮನಿ</t>
  </si>
  <si>
    <t>ಲಕ್ಷ್ಮಣ ಸ ವರಲಗಟ್ಟಿ</t>
  </si>
  <si>
    <t>ಈರಣ್ಣಾ ದೆ ಕೊಡೊಳ್ಳಿ</t>
  </si>
  <si>
    <t>ಈರಣ್ಣಾ ಆ ಚಚಡಿ</t>
  </si>
  <si>
    <t>ದಸ್ತಗೀರ ಸನದಿ</t>
  </si>
  <si>
    <t>ಅಶೋಕ ದ್ಯಾ ದೇವರಮನಿ</t>
  </si>
  <si>
    <t>ರಾಜು ಗಂ ಮೊಕಾಶಿ</t>
  </si>
  <si>
    <t>ದ್ಯಾಮಣ್ಣಾ ರಾ ಬೆಳವಡಿ</t>
  </si>
  <si>
    <t>ಹೂವಪ್ಪ ದೂ ಮಾಳಗಿ</t>
  </si>
  <si>
    <t>ಯಮನಪ್ಪ್ ಫ ಹರಿಜನ</t>
  </si>
  <si>
    <t>ಮಹಾದೇವ ಮು ಹಿರೇಮಠ</t>
  </si>
  <si>
    <t>ಭೀರಪ್ಪ ಸಿ ಗೊನ್ನವರ</t>
  </si>
  <si>
    <t>ಕೃಷ್ಣಾ ಭ ಕೊಪ್ಪದ</t>
  </si>
  <si>
    <t>ಮಹಾದೇವ ಕಾ ಕುರೇರ</t>
  </si>
  <si>
    <t>ಹನುಮಂತ ನಾ ಕುಷ್ಣಪ್ಪನವರ</t>
  </si>
  <si>
    <t>ವಿಠ್ಠಲ ಬ ಕೊಪ್ಪದ</t>
  </si>
  <si>
    <t>ಪ್ರಜ್ವಲ ಮ ಹುಂಡೇಕರ</t>
  </si>
  <si>
    <t>ಪ್ರಕಾಶ ಫ ಪುಲ್ಲಿ</t>
  </si>
  <si>
    <t>ಪ್ರವೀಣ ಸೊ ಗಿಡಮಲ್ಲಪ್ಪಗೋಳ</t>
  </si>
  <si>
    <t>ಮಂಜುನಾಥ ಸೊ ಹೊಗರ್ತಿ</t>
  </si>
  <si>
    <t>ವಿಠ್ಠಲ ಫ ತೇಣಗಿ</t>
  </si>
  <si>
    <t>ಶಿವಾನಂದ ಚಂ ದಳವಾಯಿ</t>
  </si>
  <si>
    <t>ಸಂಜು ಸಿ ಬಮ್ಮನ್ನವರ</t>
  </si>
  <si>
    <t>ಭರಮಪ್ಪಾ ಯ ದಾಸಪ್ಪನವರ</t>
  </si>
  <si>
    <t>ಶಂಕರ ಸ ಮುತ್ತೆನ್ನವರ</t>
  </si>
  <si>
    <t>ಚನ್ನಪ್ಪ ಭೀ ಹಟ್ಟಿ</t>
  </si>
  <si>
    <t>ಸಂತೋಷ ಸಿ ಲಿಂಗರೆಡ್ಡಿ</t>
  </si>
  <si>
    <t>ಅಶೋಕ ಸಾ ದ್ಯಾಗಾನಟ್ಟಿ</t>
  </si>
  <si>
    <t>ಆನಂದ ಮ ಶೀಲವಂತರ</t>
  </si>
  <si>
    <t>ಲಕ್ಷ್ಮೀ ಬ ಮಾಸ್ತಮರಡಿ</t>
  </si>
  <si>
    <t>ದೇಮಣ್ಣಾ ವಿ ಕಳಸಿ</t>
  </si>
  <si>
    <t>ಮಲ್ಲಿಕಾರ್ಜುನ ಲ ದೇವಲಾಪೂರ</t>
  </si>
  <si>
    <t>ವಿಠ್ಠಲ ಸ ಕಡಬಿ</t>
  </si>
  <si>
    <t>ವಿಠ್ಠಲ ಸಿ ಕಳಸಿ</t>
  </si>
  <si>
    <t>ಸಂಜು ಯಂ ಕಡಬಿ</t>
  </si>
  <si>
    <t>ಕಿರಣ ಮ ಲಿಂಗರೆಡ್ಡಿ</t>
  </si>
  <si>
    <t>ಅರ್ಜುನ ಫ ಆಲದಕಟ್ಟಿ</t>
  </si>
  <si>
    <t>ಬಾಳಪ್ಪ ಲ ಮುಕ್ಕನ್ನವರ</t>
  </si>
  <si>
    <t>ಸಿದ್ದಪ್ಪ ಬ ಗುಂಡಪ್ಪನವರ</t>
  </si>
  <si>
    <t>ಮಹಾದೇವ ಭಿ ಸನ್ನಮ್ಮನವರ</t>
  </si>
  <si>
    <t>ಮಲ್ಲೇಶ ಸ ಕಡಬಿ</t>
  </si>
  <si>
    <t>ಸಂತೋಷ ಬ ಕೋದನ್ನವರ</t>
  </si>
  <si>
    <t>ಮಾಯಪ್ಪ ಮ ಜಕಬಾಳ</t>
  </si>
  <si>
    <t>ಪ್ರಕಾಶ ರುದ್ರಾಪೂರ</t>
  </si>
  <si>
    <t>ಚೇತನ ಚಂ ಲಿಂಗರೆಡ್ಡಿ</t>
  </si>
  <si>
    <t>ಮಹಾದೇವಿ ನಾ ದೇಸಾಯಿ</t>
  </si>
  <si>
    <t>ಬಸ್ಸಮ್ಮಾ ದೇ ದಾಸಪ್ಪನವರ</t>
  </si>
  <si>
    <t>ಸುನಿತಾ ಪುಂ ಶಿಂಗನವರ</t>
  </si>
  <si>
    <t>ಸುನಿತಾ ಸಿ ಕಡಬಿ</t>
  </si>
  <si>
    <t>ಲಕ್ಷ್ಮಿ ಶಿ ನಾಯ್ಕರ</t>
  </si>
  <si>
    <t>ಲಕ್ಷ್ಮೀ ಪ್ರ ಚಚಡಿ</t>
  </si>
  <si>
    <t>ವಿದ್ಯಾಶ್ರೀ ಉಗರಗೋಳ</t>
  </si>
  <si>
    <t>ರಾಜೇಶ್ವರಿ ನಾವಿ</t>
  </si>
  <si>
    <t>ಗಂಗಮ್ಮಾ ಶಿ ಕಡಕೋಳ</t>
  </si>
  <si>
    <t>ಶಿವಲೀಲಾ ಬೀ ಮೂಸನ್ನವರ</t>
  </si>
  <si>
    <t>ನಾಗಮ್ಮಾ ಕ ಶಿಂಗನವರ</t>
  </si>
  <si>
    <t>ಗಂಗವ್ವಾ ಭೀ ಬಾಗಿಲದ</t>
  </si>
  <si>
    <t>ಲಕ್ಷ್ಮೀ ಮು ದಳವಾಯಿ</t>
  </si>
  <si>
    <t>ಶ್ರೀದೇವಿ ಫ ಆಲದಕಟ್ಟಿ</t>
  </si>
  <si>
    <t>ರೂಪಾ ಫ ಕೋದನ್ನವರ</t>
  </si>
  <si>
    <t>ರೇಣುಕಾ ಮಾ ಕೋದನ್ನವರ</t>
  </si>
  <si>
    <t>ಪವಿತ್ರಾ ಈ ಶೀಲವಂತರ</t>
  </si>
  <si>
    <t>ಅಶ್ವಿನಿ ಈ ಗಡಮ್ಮನವರ</t>
  </si>
  <si>
    <t>ಪವಿತ್ರಾ ಬಾ ಅರಿಷಿಣಗೋಡಿ</t>
  </si>
  <si>
    <t>ಸವಿತಾ ಬ ಶೀಲವಂತರ</t>
  </si>
  <si>
    <t>ದೀಪಾ ಶ್ರೀ ನಾಯ್ಕರ</t>
  </si>
  <si>
    <t>ಅನಿತಾ ಮ ಪೂಜೇರ</t>
  </si>
  <si>
    <t>ಸುಮಿತ್ರಾ ದಾಸಪ್ಪನವರ</t>
  </si>
  <si>
    <t>ಲಕ್ಷ್ಮೀ ಸೋ ಸನದಿ</t>
  </si>
  <si>
    <t>ಭಾರತಿ ಫ ಬೊಮ್ಮನ್ನವತ</t>
  </si>
  <si>
    <t>ಪ್ರೇಮಾ ಮ ಚಚಡಿ</t>
  </si>
  <si>
    <t>ಪೂಜಾ ಗ ಪನಿಗಟ್ಟಿ</t>
  </si>
  <si>
    <t>ಕಾವ್ಯಾ ವಿ ಚಳಕೊಪ್ಪ</t>
  </si>
  <si>
    <t>ಸಂಗೀತಾ ಫ ಗುಡದಪ್ಪಗೋಳ</t>
  </si>
  <si>
    <t>ಕಸ್ತೂರಿ ರು ಗುಂಡಪ್ಪನವರ</t>
  </si>
  <si>
    <t>ಬಸ್ಸವ್ವಾ ಮಾ ದಂಡೈಯ್ಯಪ್ಪಗೋಳ</t>
  </si>
  <si>
    <t>ಸುಪ್ರೀತಾ ಹೋ ಕಲಾರಕೊಪ್ಪ</t>
  </si>
  <si>
    <t>ಗಂಗೂಭಾಯಿ ಬಿ ಕೃಷ್ಣಪ್ಪನವರ</t>
  </si>
  <si>
    <t>ಸಂಜೋತಾ ಇಂಚಲ</t>
  </si>
  <si>
    <t>ಲಕ್ಷ್ಮೀ ಬ ಜಕಾತಿ</t>
  </si>
  <si>
    <t>ಕವಿತಾ ಮಾ ತಳವಾರ</t>
  </si>
  <si>
    <t>ಯಲ್ಲವ್ವಾ ಬ ಯರಗಣವಿ</t>
  </si>
  <si>
    <t>ಅಶ್ವಿನಿ ಕೊಪ್ಪದ</t>
  </si>
  <si>
    <t>ರೂಪಾ ಸ ಪಟ್ಟೆದ</t>
  </si>
  <si>
    <t>ಲಕ್ಷ್ಮೀ ಸೋ ಕೋದನ್ನವರ</t>
  </si>
  <si>
    <t>ಪ್ರಸನ್ನ ಬಿ ಪೂಜೇರ</t>
  </si>
  <si>
    <t>ದೇಮಪ್ಪಾ ಬ ನೇಸರಗಿ</t>
  </si>
  <si>
    <t>ಮಂಜುನಾಥ ದೇ ದ್ಯಾಗಾನಟ್ಟಿ</t>
  </si>
  <si>
    <t>ದ್ಯಾಮನಗೌಡ ನಾ ಪಾಟೀಲ</t>
  </si>
  <si>
    <t>ಹಣಮಂತ ದ ಆಲದಕಟ್ಟಿ</t>
  </si>
  <si>
    <t>ಕೃಷ್ಣಾ ಮ ಸನ್ನಮ್ಮನವರ</t>
  </si>
  <si>
    <t>ಕೃಷ್ಣಾ ಮ ಮಾದಪ್ಪಗೋಳ</t>
  </si>
  <si>
    <t>ಸೋಮಶೇಖರ್ ಬಾ ಪಾಮಲದಿನ್ನಿ</t>
  </si>
  <si>
    <t>ದೇಮಪ್ಪಾ ಮ ಗೊಡಚಿ</t>
  </si>
  <si>
    <t>ಮಂಜುನಾಥ ದೇ ಶಿಂಗನವರ</t>
  </si>
  <si>
    <t>ನಾಗರಾಜ ಫ ತಳವಾರ</t>
  </si>
  <si>
    <t>ಫಕ್ಕಿರಪ್ಪಾ ಹಲ್ಕಿ</t>
  </si>
  <si>
    <t>ಶಿವಪ್ಪ ಯ ಲಿಂಗರೆಡ್ಡಿ</t>
  </si>
  <si>
    <t>ರಾಜಶೇಖರ ಬ ಬಾವಿಹಾಳ</t>
  </si>
  <si>
    <t>ವಿನಾಯಕ ಶಿ ಪುಲ್ಲಿ</t>
  </si>
  <si>
    <t>ಪಾಂಡು ಬಿ ಕುರುಬರ</t>
  </si>
  <si>
    <t>ಮುದಕಪ್ಪ ವಿ ಬಾಬಾಗೌಡರ</t>
  </si>
  <si>
    <t>ರವಿಚಂದ್ರ ಪುಂ ಗಡಮೈನವರ</t>
  </si>
  <si>
    <t>ಬಸವರಾಜ ಸೋ ಮುದ್ದನ್ನವರ</t>
  </si>
  <si>
    <t>ಮಾರುತಿ ಅ ಇಂಚಲ</t>
  </si>
  <si>
    <t>ಸೋಮಶೇಖರ ಮ ಕುರುಬರ</t>
  </si>
  <si>
    <t>ಪ್ರವೀಣ ದೇ ಲಿಂಗರೆಡ್ಡಿ</t>
  </si>
  <si>
    <t>ಶಿವಪ್ರಕಾಶ್ ಬ ತೋರಣಗಟ್ಟಿ</t>
  </si>
  <si>
    <t>ಯಲ್ಲಪ್ಪ ವಿ ಪಿಡ್ಡನ್ನವರ</t>
  </si>
  <si>
    <t>ಶ್ರೀಧರ ಚಂ ಬೆಳವಡಿ</t>
  </si>
  <si>
    <t>ಸಂಜು ಸೋ ಕಡಕೋಳ</t>
  </si>
  <si>
    <t>ಮಾರುತಿ ಫ ಆಲದಕಟ್ಟಿ</t>
  </si>
  <si>
    <t>ಭೀಮಪ್ಪ ಮ ಪಾಟೀಲ</t>
  </si>
  <si>
    <t>ವಿಠ್ಠಲ ಪಚ್ಚನವರ</t>
  </si>
  <si>
    <t>ಪ್ರದೀಪ ನಿ ಕಂಬಾರ</t>
  </si>
  <si>
    <t>ರಾಜಶೇಖರ ಯ ರಾಮನ್ನವರ</t>
  </si>
  <si>
    <t>ಸಿದ್ದಾರೊಡ ಬಾ ಮಾಸ್ತಮರಡಿ</t>
  </si>
  <si>
    <t>ಫಕ್ಕೀರಪ್ಪ ಮಾ ಬೂಶಿ</t>
  </si>
  <si>
    <t>ಪರುಶುರಾಮ ಯ ಭಾಜನವರ</t>
  </si>
  <si>
    <t>ನಾಗರಾಜ ಫ ಮಾಡಮಗೇರಿ</t>
  </si>
  <si>
    <t>ವಿಠ್ಠಲ ಫ ರಾಮನ್ನವರ</t>
  </si>
  <si>
    <t>ಸಚೀನ ಆಲದಕಟ್ಟಿ</t>
  </si>
  <si>
    <t>ಚಿದಾನಂದ ಪ ಲಚಮಕನ್ನವರ</t>
  </si>
  <si>
    <t>ದೀಪಾ ಬ ಪೂಜೇರ</t>
  </si>
  <si>
    <t>ದೇಮವ್ವ ಬ ಹಕ್ಕಿ</t>
  </si>
  <si>
    <t>ಅನಿಲ ನ ಶಿಲವಂತರ</t>
  </si>
  <si>
    <t>ನಿಖಿತಾ ಚಿ ಅಂಗಡಿ</t>
  </si>
  <si>
    <t>ಸುಪ್ರೀತಾ ಸಿ ನಂದಿ</t>
  </si>
  <si>
    <t>ನೀಲವ್ವ ಚಂ ಕೋದೆನ್ನವರ</t>
  </si>
  <si>
    <t>ಲಕ್ಷ್ಮೀ ಬಿ ಹೂಗಾರ</t>
  </si>
  <si>
    <t>ರೇಣುಕಾ ಯ ಪನದಿ</t>
  </si>
  <si>
    <t>ದೀಪಾ ರಾ ಹಾದಿಮನಿ</t>
  </si>
  <si>
    <t>ಸುಚಿತ್ರಾ ಬ ನಾವಲಗಿ</t>
  </si>
  <si>
    <t>ಸುರೇಖಾ ಪ ಶಿಂಗನವರ</t>
  </si>
  <si>
    <t>ಆರತಿ ಸು ಹೊಸಮನಿ</t>
  </si>
  <si>
    <t>ತುಳಜಾ ಹ ರೂಗಿ</t>
  </si>
  <si>
    <t>ಶ್ರವಣಾ ಪ ಗಡಮೈನವರ</t>
  </si>
  <si>
    <t>ಶೋಬಾ ಬಾ ಅರಿಷಿಣಗೊಡಿ</t>
  </si>
  <si>
    <t>ಫಕ್ಕೀರವ್ವ ದೇ ಗುಂಡಪ್ಪನವರ</t>
  </si>
  <si>
    <t>ಲಕ್ಷ್ಮೀ ಶಂ ಸನ್ನಮ್ಮನವರ</t>
  </si>
  <si>
    <t>ಅನಿತಾ ಬ ಕಡಪಟ್ಟಿ</t>
  </si>
  <si>
    <t>ಸುಧಾ ಲ ಹರಿಜನ</t>
  </si>
  <si>
    <t>ಶಿಲ್ಪಾ ಮ ಚಚಡಿ</t>
  </si>
  <si>
    <t>ಗಂಗವ್ವ ಪ ನಾಯ್ಕರ</t>
  </si>
  <si>
    <t>ಪವಿತ್ರಾ ಸಾ ಪಾಟೀಲ</t>
  </si>
  <si>
    <t>ರೇಣುಕಾ ಸಿ ಲಚಮಕನ್ನವರ</t>
  </si>
  <si>
    <t>ರಾದಾ ದೇ ಬಡಿಗೇರ</t>
  </si>
  <si>
    <t>ಕವಿತಾ ಮ ಪುಲ್ಲಿ</t>
  </si>
  <si>
    <t>ಪೂಜಾ ಭಿ ಹೂಗಾರ</t>
  </si>
  <si>
    <t>ನೇತ್ರಾ ಮಾ ಕೊಪ್ಪದ</t>
  </si>
  <si>
    <t>ಯಶೋಧಾ ದ್ಯಾ ಪಚ್ಚನ್ನವರ</t>
  </si>
  <si>
    <t>ಮಹೇಶ ಪುಲ್ಲಿ</t>
  </si>
  <si>
    <t>ಸರ್ಕಾರಿ ಪ್ರೌಢಶಾಲೆ ಯರಝರ್ವಿ ಕಾರ್ಯಗಾರ ಕೇಂದ್ರದ "ವಿಶ್ವಾಸ ಕಿರಣ" ಕಾರ್ಯಕ್ರಮದಲ್ಲಿ ಭಾಗವಹಿಸಿದ ವಿದ್ಯಾರ್ಥಿಗಳ ಪೂರ್ವ ಪರೀಕ್ಷೆಯ ವಿಶ್ಲೇಷಣೆ</t>
  </si>
  <si>
    <t>ತರಗತಿ:09                 ವಿಷಯ: ವಿಜ್ಞಾನ                     ಮೌಲ್ಯಮಾಪಕರ ಹೆಸರು:ಮಲ್ಲಿಕಾರ್ಜುನ ಪು ಚವಲಗಿ GHS ಶಿವಾಪೂರ</t>
  </si>
  <si>
    <t>ತರಗತಿ:10                               ವಿಷಯ: ವಿಜ್ಞಾನ                      ಮೌಲ್ಯಮಾಪಕರ ಹೆಸರು:ಮಲ್ಲಿಕಾರ್ಜುನ ಪು ಚವಲಗಿ GHS ಶಿವಾಪೂರ</t>
  </si>
  <si>
    <t>ಒಟ್ಟು ಪಡೆದ ಅಂಕ</t>
  </si>
  <si>
    <t>ಒಟ್ಟು ಪಡೆದ ಅಂಕ</t>
  </si>
  <si>
    <t>ಒಟ್ಟು ಅಂಕಗಳು</t>
  </si>
  <si>
    <t>ಒಟ್ಟು ಅಂಕಗಳು</t>
  </si>
  <si>
    <t>consolidated analysis</t>
  </si>
  <si>
    <t>total students</t>
  </si>
  <si>
    <t>ಒಟ್ಟು ವಿದ್ಯಾರ್ಥಿಗಳು</t>
  </si>
  <si>
    <t>ಒಟ್ಟು ಅಂಕಗಳು</t>
  </si>
  <si>
    <t xml:space="preserve">ಒಟ್ಟು </t>
  </si>
  <si>
    <t>ಒಟ್ಟು ಪಡೆದ ಅಂಕಗಳು</t>
  </si>
  <si>
    <t>=</t>
  </si>
  <si>
    <t>ಒಟ್ಟು ಪಡೆದ ಅಂಕಗಳ ಶೇಕಡಾ</t>
  </si>
  <si>
    <t>Consolidated analysis</t>
  </si>
  <si>
    <t>ಸರ್ಕಾರಿ ಪ್ರೌಢಶಾಲೆ ಯರಝರ್ವಿ ಕಾರ್ಯಗಾರ ಕೇಂದ್ರದ "ವಿಶ್ವಾಸ ಕಿರಣ" ಕಾರ್ಯಕ್ರಮದಲ್ಲಿ ಭಾಗವಹಿಸಿದ ವಿದ್ಯಾರ್ಥಿಗಳ ಸಾಪಲ್ಯ ಪರೀಕ್ಷೆಯ ವಿಶ್ಲೇಷಣೆ</t>
  </si>
  <si>
    <t>ಸರ್ಕಾರಿ ಪ್ರೌಢಶಾಲೆ ಯರಝರ್ವಿ ಕಾರ್ಯಗಾರ ಕೇಂದ್ರದ "ವಿಶ್ವಾಸ ಕಿರಣ" ಕಾರ್ಯಕ್ರಮದಲ್ಲಿ ಭಾಗವಹಿಸಿದ ವಿದ್ಯಾರ್ಥಿಗಳ   ಸಾಪಲ್ಯ ಪರೀಕ್ಷೆಯ ವಿಶ್ಲೇಷಣೆ</t>
  </si>
  <si>
    <t xml:space="preserve">ಸರಕಾರಿ ಪ್ರೌಢಶಾಲಾ ಕೇಂದ್ರದ </t>
  </si>
  <si>
    <t>ಸರ್ಕಾರಿ ಪ್ರೌಢಶಾಲೆ ಯರಝರ್ವಿ ಕಾರ್ಯಗಾರ ಕೇಂದ್ರದ "ವಿಶ್ವಾಸ ಕಿರಣ" ಕಾರ್ಯಕ್ರಮದಲ್ಲಿ ಭಾಗವಹಿಸಿದ ವಿದ್ಯಾರ್ಥಿಗಳ   ಸಾಪಲ್ಯ ಪರೀಕ್ಷೆಯ ವಿಶ್ಲೇಷಣೆ</t>
  </si>
  <si>
    <t>ಸರ್ಕಾರಿ ಪ್ರೌಢಶಾಲೆ ಯರಝರ್ವಿ ಕಾರ್ಯಗಾರ ಕೇಂದ್ರದ "ವಿಶ್ವಾಸ ಕಿರಣ" ಕಾರ್ಯಕ್ರಮದಲ್ಲಿ ಭಾಗವಹಿಸಿದ ವಿದ್ಯಾರ್ಥಿಗಳ  ಪೂರ್ವ ಮತ್ತು ಸಾಪಲ್ಯ ಪರೀಕ್ಷೆಯ ವಿಶ್ಲೇಷಣೆ</t>
  </si>
  <si>
    <t>ತರಗತಿ:09                 ವಿಷಯ: ವಿಜ್ಞಾನ                     ಮೌಲ್ಯಮಾಪಕರ ಹೆಸರು:ಮಲ್ಲಿಕಾರ್ಜುನ ಪು ಚವಲಗಿ GHS ಶಿವಾಪೂರ</t>
  </si>
  <si>
    <t>ಕ್ರ ಸಂ</t>
  </si>
  <si>
    <t>ವಿಧ್ಯಾರ್ಥಿಗಳ ಹೆಸರು</t>
  </si>
  <si>
    <t>ಪೂರ್ವ ಪರೀಕ್ಷೆ</t>
  </si>
  <si>
    <t>ಸಾಪಲ್ಯ ಪರೀಕ್ಷೆ</t>
  </si>
  <si>
    <t>ಪೂರ್ವ ಮತ್ತು ಸಾಪಲ್ಯ ಪರೀಕ್ಷೆ ವ್ಯತ್ಯಾಸ</t>
  </si>
  <si>
    <t>ಶರಾ</t>
  </si>
  <si>
    <t>ಪಡೆದ ಅಂಕ</t>
  </si>
  <si>
    <t>ಶೇಕಡಾ</t>
  </si>
  <si>
    <t>ಪಡೆದ ಅಂಕ</t>
  </si>
  <si>
    <t>ಶೇಕಡಾ</t>
  </si>
  <si>
    <t>ವ್ಯತ್ಯಾಸ ಅಂಕ</t>
  </si>
  <si>
    <t>ಶೇಕಡಾ</t>
  </si>
  <si>
    <t>M/F</t>
  </si>
  <si>
    <t>ಜಾತಿ</t>
  </si>
  <si>
    <t>ಜಾತಿ</t>
  </si>
  <si>
    <t>M/F</t>
  </si>
  <si>
    <t>ಮಹೇಶ ಫ ಡೊಡಮನಿ</t>
  </si>
  <si>
    <t>sc</t>
  </si>
  <si>
    <t>M</t>
  </si>
  <si>
    <t>ಆರತಿ ಸು ಹೊಸಮನಿ</t>
  </si>
  <si>
    <t>sc</t>
  </si>
  <si>
    <t>F</t>
  </si>
  <si>
    <t>ಸುಧಾ ಲ ಹರಿಜನ</t>
  </si>
  <si>
    <t>sc</t>
  </si>
  <si>
    <t>F</t>
  </si>
  <si>
    <t>ಪ್ರಕಾಶ ಪಟಾತರ</t>
  </si>
  <si>
    <t>ST</t>
  </si>
  <si>
    <t>M</t>
  </si>
  <si>
    <t>ಸಚಿನ ಲ ಆಲದಕಟ್ಟಿ</t>
  </si>
  <si>
    <t>ಫಕೀರಪ್ಪ ಹಲಕಿ</t>
  </si>
  <si>
    <t>,</t>
  </si>
  <si>
    <t>ಹನುಮಂತ ನಾ ಕೊದನ್ನವರ</t>
  </si>
  <si>
    <t>ಪ್ರವೀಣ ದೇ ಲಿಂಗರೆಡ್ಡಿ</t>
  </si>
  <si>
    <t>ಮಂಜುನಾಥ ದೇ ದೇಗಾನಟ್ಟಿ</t>
  </si>
  <si>
    <t>ದೇಮಪ್ಪ ಮಂ ಗೊಡಚಿ</t>
  </si>
  <si>
    <t>,</t>
  </si>
  <si>
    <t>ನಾಗರಾಜ ಪ ತಳವಾರ</t>
  </si>
  <si>
    <t>ಅನಿತಾ ಬ ಕಡಪಟ್ಟಿ</t>
  </si>
  <si>
    <t>F</t>
  </si>
  <si>
    <t>ಸೀಮಾ ತ ಲಿಂಗರೆಡ್ಡಿ</t>
  </si>
  <si>
    <t>ಲಕ್ಕವ್ವಾ ಮಾ ದೇವರಮನಿ</t>
  </si>
  <si>
    <t>ಸುಪ್ರೀತಾ ಸಿ ನಂದಿ</t>
  </si>
  <si>
    <t>ಫಕ್ಕೀರವ್ವ ಮ ಗುಂಡಪ್ಪನವರ</t>
  </si>
  <si>
    <t>ಶೋಭಾ ಬಾ ಅರಿಷಿಣಗೋಡಿ</t>
  </si>
  <si>
    <t>ನೀಲವ್ವ ಚಂ ಕೋಡನ್ನವರ</t>
  </si>
  <si>
    <t>ಸುರೇಖಾ  ಶಿಂಗನ್ನವರ</t>
  </si>
  <si>
    <t>ದೇಮವ್ವ ಬ ಹಕ್ಕಿ</t>
  </si>
  <si>
    <t>ಬೀಮಪ್ಪ ಮಾ ಪಾಟೀಲ</t>
  </si>
  <si>
    <t>OBC</t>
  </si>
  <si>
    <t>M</t>
  </si>
  <si>
    <t>ಪ್ರದೀಪ ನೀ ಕಂಬಾರ</t>
  </si>
  <si>
    <t>ಚಿದಾನಂದ ರೇ ಮಾಲದಿನ್ನಿ</t>
  </si>
  <si>
    <t>ರವಿಚಂದ್ರ ಪುಂ ಗಡಮೈನವರ</t>
  </si>
  <si>
    <t>ಪರಶುರಾಮ ಯ ಬಾಜನವರ</t>
  </si>
  <si>
    <t>ಹನಮಂತ ಅ ಬಿಟ್ಟಿ</t>
  </si>
  <si>
    <t>ರಾಜಶೇಖರ ಯ ರಾಮನ್ನವರ</t>
  </si>
  <si>
    <t>ಶೀಧರ ಚ ಬೆಳವಡಿ</t>
  </si>
  <si>
    <t>ಶ್ರೀಧರ ಚ ಬೆಳವಡಿ</t>
  </si>
  <si>
    <t>ವಿನೋದ ಮ ಅಪೋಜಿ</t>
  </si>
  <si>
    <t>ಕೃಷ್ಣ ವಿ ಹೂಲಿಕಟ್ಟಿ</t>
  </si>
  <si>
    <t>ಸಂಜು ಸೋ ಕಡಕೋಳ</t>
  </si>
  <si>
    <t>ಸೋಮಶೇಖರ ಬಾ ಪಾಮಲದಿನ್ನಿ</t>
  </si>
  <si>
    <t>ಸೋಮಶೇಖರ ಮಾ ಕುರುಬರ</t>
  </si>
  <si>
    <t>ಮುದಕಪ್ಪ ವಿ ಬ</t>
  </si>
  <si>
    <t>ಮುದಕಪ್ಪ ವಿ ಬಾ</t>
  </si>
  <si>
    <t>ಮುದಕಪ್ಪ ವಿ ಬಾಚಗೌಡ್ರ</t>
  </si>
  <si>
    <t>ಕೃಷ್ಣ ಮ ಮಾದಪ್ಪಗೋಳ</t>
  </si>
  <si>
    <t>ಶಿವಪ್ರಕಾಶ ಬ ತೋರಣಗಟ್ಟಿ</t>
  </si>
  <si>
    <t>ದ್ಯಾಮನಗೌಡ ನಾ ಪಾಟೀಲ</t>
  </si>
  <si>
    <t>ರ</t>
  </si>
  <si>
    <t>ರಾ</t>
  </si>
  <si>
    <t>ರಾಜಶೇಖರ ಬ ಭಾಂವಿಹಾಳ</t>
  </si>
  <si>
    <t>ಲಕ್ಷ್ಮಣ ಹೊ ಕೋಟುರ</t>
  </si>
  <si>
    <t>ಮಾರುತಿ ಅ ಇಂಚಲ</t>
  </si>
  <si>
    <t>ಪೂಜಾ ಹೂಗಾರ</t>
  </si>
  <si>
    <t>F</t>
  </si>
  <si>
    <t>ಲಕ್ಷ್ಮೀ ಶಂ ಸಣ್ಣಮ್ಮನವರ</t>
  </si>
  <si>
    <t>ಅಶ್ವಿನಿ ವಿ ಭೂಮನ್ನವರ</t>
  </si>
  <si>
    <t>ಶ್ರವಣಾ ಫ ಗಡಮ್ಮನವರ</t>
  </si>
  <si>
    <t>ನಿಖಿತಾ ಅಂಗಡಿ</t>
  </si>
  <si>
    <t>ರಾಧಾ ಬಡಿಗೇರ</t>
  </si>
  <si>
    <t>ರಾಜ್ಮಾ ಹಣಬರಕಡಬಿ</t>
  </si>
  <si>
    <t>ದೀಪಾ ರಾ ಹಾದಿಮನಿ</t>
  </si>
  <si>
    <t>ಶಿಲ್ಪಾ ಚಚಡಿ</t>
  </si>
  <si>
    <t>ಲಕ್ಷ್ಮೀ ಬ ಹೂಗಾರ</t>
  </si>
  <si>
    <t>ರೂಪಾ ನಾ ಹಣಬರ</t>
  </si>
  <si>
    <t>ಸಚಿತ್ರಾ ಬ ನಾವಲಗಿ</t>
  </si>
  <si>
    <t>ಯಮನಪ್ಪ ಪ ಹರಿಜನ</t>
  </si>
  <si>
    <t>ಜಾತಿ</t>
  </si>
  <si>
    <t>M/F</t>
  </si>
  <si>
    <t>SC</t>
  </si>
  <si>
    <t>M</t>
  </si>
  <si>
    <t>ಕೃಷ್ಣಾ ನಾ ಶಿವಣ್ಣವರ</t>
  </si>
  <si>
    <t>ವಿಶ್ವನಾಥ ಶ್ರೀ ಕಾಂಬಳೆ</t>
  </si>
  <si>
    <t>ಕವಿತಾ ಮಾ ತಳವಾರ</t>
  </si>
  <si>
    <t>F</t>
  </si>
  <si>
    <t>ರಮೇಶ ಲ ಹುಡೇದ</t>
  </si>
  <si>
    <t>ST</t>
  </si>
  <si>
    <t>M</t>
  </si>
  <si>
    <t>ಲಕ್ಷ್ಮಣ ಶಿ ವಾರಲಗಟ್ಟಿ</t>
  </si>
  <si>
    <t>ಚಂದ್ರಪ್ಪ ಫ ದಂಡೈನವರ</t>
  </si>
  <si>
    <t>ಚಿದಾನಂದ ಮ ದೇವರಮನಿ</t>
  </si>
  <si>
    <t>ಮಂಜುನಾಥ ಸೋ ಹೊಗರ್ತಿ</t>
  </si>
  <si>
    <t>ಅಶೋಕ ದೇ ದೇವರಮನಿ</t>
  </si>
  <si>
    <t>ವಿಠ್ಠಲ ಸ ಕಡಬಿ</t>
  </si>
  <si>
    <t>ಭರಮಪ್ಪ ಯ ದಾಸಪ್ಪನವರ</t>
  </si>
  <si>
    <t>ಸಿದ್ದಾರೂಡ ಮಾ ಮಾಳೈನವರ</t>
  </si>
  <si>
    <t>ಪ್ರದೀಪ ಮಾಳೈನವರ</t>
  </si>
  <si>
    <t>ರಮೇಶ ಫ ಮುರಗೋಡ</t>
  </si>
  <si>
    <t>ಮಲ್ಲೇಶ ಸ ಕಡಬಿ</t>
  </si>
  <si>
    <t>ದೇಮಣ್ಣಾ ಭ ಕಡಬಿ</t>
  </si>
  <si>
    <t>ಅಶೋಕ ಸಿ ದ್ಯಾಗಾನಟ್ಟಿ</t>
  </si>
  <si>
    <t>ಸಂತೋಷ ಸಿ ಲಿಂಗರೆಡ್ಡಿ</t>
  </si>
  <si>
    <t>ರೋಹಿತ ಮ ಕುಂದರಗಿ</t>
  </si>
  <si>
    <t>ಸಿದ್ದಾರೂಡ ಶಿ ಆಡಿನ</t>
  </si>
  <si>
    <t>ಸೋಮಪ್ಪಾ ಸನದಿ</t>
  </si>
  <si>
    <t>ನಾಗಮ್ಮ ಕೇ ಶಿಂಗನವರ</t>
  </si>
  <si>
    <t>ಶಿವಲೀಲಾ ಬೀ ಮುಸನ್ನವರ</t>
  </si>
  <si>
    <t>ಲಕ್ಷ್ಮೀ ಮು ದಳವಾಯಿ</t>
  </si>
  <si>
    <t>ಸಂಗೀತಾ ಪ ಗುಡದಪ್ಪಗೋಳ</t>
  </si>
  <si>
    <t>,</t>
  </si>
  <si>
    <t>ಲಕ್ಷ್ಮೀ ಸೋ ಕೋದನ್ನವರ</t>
  </si>
  <si>
    <t>ಲಕ್ಷ್ಮೀ ಜಕಾತಿ</t>
  </si>
  <si>
    <t>ಪವಿತ್ರಾ ಬಾ ಅರಿಷಿಣಗೋಡಿ</t>
  </si>
  <si>
    <t>ಬಸಮ್ಮಾ ದಾಸಪ್ಪನವರ</t>
  </si>
  <si>
    <t>ವಿದ್ಯಾಶ್ರೀ ಯ ಉಗರಗೋಳ</t>
  </si>
  <si>
    <t>ರೇಣುಕಾ ಮಾ ಕೋದನ್ನವರ</t>
  </si>
  <si>
    <t>ಪಿ ಪೂಜಾ</t>
  </si>
  <si>
    <t>ರೂಪಾ ಫ ಕೋದನ್ನವರ</t>
  </si>
  <si>
    <t>ಲಕ್ಷ್ಮೀ ಮಾಸ್ತಮರಡಿ</t>
  </si>
  <si>
    <t>ಸುನಿತಾ ಪುಂ ಶಿಂಗನವರ</t>
  </si>
  <si>
    <t>ಸುಮಿತ್ರಾ ದಾಸಪ್ಪನವರ</t>
  </si>
  <si>
    <t>F</t>
  </si>
  <si>
    <t>ಬಾಳಪ್ಪ ಲ ಮುಕ್ಕನ್ನವತ</t>
  </si>
  <si>
    <t>OBC</t>
  </si>
  <si>
    <t>M</t>
  </si>
  <si>
    <t>M</t>
  </si>
  <si>
    <t>ಪ್ರಜ್ವಲ ಮ ಹುಂಡೇಕರ</t>
  </si>
  <si>
    <t>ಲಕ್ಷ್ಮಣ ಬ ಕೋಮರಿ</t>
  </si>
  <si>
    <t>ವಿಠ್ಠಲ ಬ ಕೊಪ್ಪದ</t>
  </si>
  <si>
    <t>ಪ್ರವೀಣ ಸೋ ಗಿಡಮಲ್ಲಪ್ಪಗೋಳ</t>
  </si>
  <si>
    <t xml:space="preserve">ಮಾಳೇಶ </t>
  </si>
  <si>
    <t>ಮಾಳೇಶ ಹ ರಾಜಾಪೂರ</t>
  </si>
  <si>
    <t>ಯಲ್ಲಪ್ಪ ಮುತ್ತೆನ್ನವರ</t>
  </si>
  <si>
    <t>ಪ್ರವೀಣ ಸೋ ಕಂಬಾರ</t>
  </si>
  <si>
    <t>ಪ್ರಸನ್ನ ಪೂಜೇರ</t>
  </si>
  <si>
    <t>ಸತೀಶ ಭಂಗಿ</t>
  </si>
  <si>
    <t>ಭೀಮಪ್ಪ ದೇ ಹುಲ್ಲಿನ್ನವರ</t>
  </si>
  <si>
    <t>ಹನಮಂತಗೌಡ ನಾ ಕುಷ್ಣಪ್ಪನವರ</t>
  </si>
  <si>
    <t>ಭೀರಪ್ಪಾ ಸಿ ಗೊನ್ನವರ</t>
  </si>
  <si>
    <t>ಮಹಾದೇವ ಕಾ ಕುರೇರ</t>
  </si>
  <si>
    <t>ದ್ಯಾಮಣ್ಣಾ ರಾ ಬೆಳವಡಿ</t>
  </si>
  <si>
    <t>ಮಹಾದೇವ ಮು ಹಿರೇಮಠ</t>
  </si>
  <si>
    <t>ಸಂಜು ಸಿ ಭೂಮ್ಮನ್ನವರ</t>
  </si>
  <si>
    <t>ಕಿರಣಕುಮಾರ ರಾ ಬಡಿಗೇರ</t>
  </si>
  <si>
    <t>ಕಿರಣ ಅ ಜಟಗನ್ನವರ</t>
  </si>
  <si>
    <t>ಪಾಂಡುರಂಗ ವಿ ಸೋಮನಟ್ಟಿ</t>
  </si>
  <si>
    <t>ದಸ್ತಗೀರ ಸನದಿ</t>
  </si>
  <si>
    <t>ಅನಿತಾ ಮ ಪೂಜೇರಿ</t>
  </si>
  <si>
    <t>OBC</t>
  </si>
  <si>
    <t>F</t>
  </si>
  <si>
    <t>ಅಶ್ವಿನಿ ಕೊಪ್ಪದ</t>
  </si>
  <si>
    <t>ದೀಪಾ ಬಡಿಗೇರ</t>
  </si>
  <si>
    <t>ರಾಜೇಶ್ವರಿ ಗೀ ನಾವಿ</t>
  </si>
  <si>
    <t>ಪೂಜಾ ಪಾಣಿಗಟ್ಟಿ</t>
  </si>
  <si>
    <t>ದೀಪಾ ಶ್ರೀ ನಾಯ್ಕರ</t>
  </si>
  <si>
    <t>ಅಶ್ವಿನಿ ಗಡಮ್ಮನವರ</t>
  </si>
  <si>
    <t>ಯಲ್ಲವ್ವ ಯರಗಣವಿ</t>
  </si>
  <si>
    <t>ದೇಮವ್ವಾ ಗಡಮ್ಮನವರ</t>
  </si>
  <si>
    <t>ಗಂಗುಬಾಯಿ ಭೀ ಕೃಷ್ಣಪ್ಪನವರ</t>
  </si>
  <si>
    <t xml:space="preserve">ಸುಪ್ರೀತಾ ಹೊ ಕಲಾರಕೊಪ್ಪ </t>
  </si>
  <si>
    <t>ಸೌಂದರ್ಯ ಬಾ ಹುಂಡೇಕರ</t>
  </si>
  <si>
    <t>ಸವಿತಾ ಬ ಶೀಲವಂತರ</t>
  </si>
  <si>
    <t>ರೂಪಾ ಶಂ ಪಟ್ಟೇದ</t>
  </si>
  <si>
    <t>ಲಕ್ಷ್ಮೀ ಪ ಚಚಡಿ</t>
  </si>
  <si>
    <t>ಪವಿತ್ರಾ ಈ ಶೀಲವಂತರ</t>
  </si>
  <si>
    <t>ಗಂಗವ್ವಾ ಶಿ ಕಡಕೋಳ</t>
  </si>
  <si>
    <t>ಭಾರತಿ ಪ ಬೋಮ್ಮನ್ನವರ</t>
  </si>
  <si>
    <t>ಜಾತಿ</t>
  </si>
  <si>
    <t>M/F</t>
  </si>
  <si>
    <t>ಜಾತಿ</t>
  </si>
  <si>
    <t>M/F</t>
  </si>
  <si>
    <t>sc</t>
  </si>
  <si>
    <t>f</t>
  </si>
  <si>
    <t>sc</t>
  </si>
  <si>
    <t>f</t>
  </si>
  <si>
    <t>st</t>
  </si>
  <si>
    <t>m</t>
  </si>
  <si>
    <t>st</t>
  </si>
  <si>
    <t>m</t>
  </si>
  <si>
    <t xml:space="preserve">st </t>
  </si>
  <si>
    <t>m</t>
  </si>
  <si>
    <t>st</t>
  </si>
  <si>
    <t>m</t>
  </si>
  <si>
    <t>st</t>
  </si>
  <si>
    <t>m</t>
  </si>
  <si>
    <t>st</t>
  </si>
  <si>
    <t>f</t>
  </si>
  <si>
    <t>st</t>
  </si>
  <si>
    <t>m</t>
  </si>
  <si>
    <t>=</t>
  </si>
  <si>
    <t>ವಿಶ್ವಾಸ ಕಿರಣದ ಸಾಪಲ್ಯ ಪರೀಕ್ಷೆ ಗೆ ಮಾತ್ರ ಕುಳಿತವರ ಮಾಹಿತಿ</t>
  </si>
  <si>
    <t>ವಿಶ್ವಾಸ ಕಿರಣದ ಪೂರ್ವ ಪರೀಕ್ಷೆ ಗೆ ಮಾತ್ರ ಕುಳಿತವರ ಮಾಹಿತಿ</t>
  </si>
  <si>
    <t>ಹಣಮಂತ ಆಲದಕಟ್ಟಿ</t>
  </si>
  <si>
    <t>ST</t>
  </si>
  <si>
    <t>M</t>
  </si>
  <si>
    <t>ಮಂಜುನಾಥ ದೇ ಶಿಂಗನವರ</t>
  </si>
  <si>
    <t>ST</t>
  </si>
  <si>
    <t>M</t>
  </si>
  <si>
    <t>ಶಿವಪ್ಪ ಯ ಲಿಂಗರೆಡ್ಡಿ</t>
  </si>
  <si>
    <t>ST</t>
  </si>
  <si>
    <t>M</t>
  </si>
  <si>
    <t>ಮಾರುತಿ ಫ ಆಲದಕಟ್ಟಿ</t>
  </si>
  <si>
    <t>ST</t>
  </si>
  <si>
    <t>M</t>
  </si>
  <si>
    <t>ಸಿದ್ದಾರೂಡ ಬಾ ಮಾಸ್ತಮರಡಿ</t>
  </si>
  <si>
    <t>ST</t>
  </si>
  <si>
    <t>M</t>
  </si>
  <si>
    <t>ಫಕ್ಕೀರಪ್ಪ ಮಾ ಬೂಶಿ</t>
  </si>
  <si>
    <t>ST</t>
  </si>
  <si>
    <t>M</t>
  </si>
  <si>
    <t>ನಾಗರಾಜ ಫ ಮಾಡಮಗೇರಿ</t>
  </si>
  <si>
    <t>ST</t>
  </si>
  <si>
    <t>M</t>
  </si>
  <si>
    <t>ಚಿದಾನಂದ ಪ ಲಚಮಕನ್ನವರ</t>
  </si>
  <si>
    <t>ST</t>
  </si>
  <si>
    <t>M</t>
  </si>
  <si>
    <t>ಗಂಗವ್ವ ಪ ನಾಯ್ಕರ</t>
  </si>
  <si>
    <t>ಗಂಗವ್ವ ಪ ನಾಯ್ಕರ</t>
  </si>
  <si>
    <t>ST</t>
  </si>
  <si>
    <t>F</t>
  </si>
  <si>
    <t>ರೇಣುಕಾ ಸಿ ಲಚಮಕನ್ನವರ</t>
  </si>
  <si>
    <t>ST</t>
  </si>
  <si>
    <t>F</t>
  </si>
  <si>
    <t>ಕೃಷ್ಣ ಮ ಸನ್ನಮ್ಮನವರ</t>
  </si>
  <si>
    <t>OBC</t>
  </si>
  <si>
    <t>M</t>
  </si>
  <si>
    <t>ವಿನಾಯಕ ಶಿ ಪುಲ್ಲಿ</t>
  </si>
  <si>
    <t>ಪಾಂಡು ಬಿ ಕುರುಬರ</t>
  </si>
  <si>
    <t>ಬಸವರಾಜ ಸೋ ಮುದ್ದನ್ನವರ</t>
  </si>
  <si>
    <t>ವಿಠ್ಠಲ ಪಚ್ಚನವರ</t>
  </si>
  <si>
    <t>ವಿಠ್ಠಲ ಫ ರಾಮನ್ನವರ</t>
  </si>
  <si>
    <t>ದೀಪಾ ಬ ಪೂಜೇರ</t>
  </si>
  <si>
    <t>OBC</t>
  </si>
  <si>
    <t>F</t>
  </si>
  <si>
    <t>q</t>
  </si>
  <si>
    <t>ಅನಿಲ ನ ಶಿಲವಂತರ</t>
  </si>
  <si>
    <t>ರೇಣುಕಾ ಯ ಪನದಿ</t>
  </si>
  <si>
    <t>ತುಳಜಾ ಹ ರೂಗಿ</t>
  </si>
  <si>
    <t>ಪವಿತ್ರಾ ಸಾ ಪಾಟೀಲ</t>
  </si>
  <si>
    <t>ಕವಿತಾ ಪುಲ್ಲಿ</t>
  </si>
  <si>
    <t>ನೇತ್ರಾ ಮಾ ಕೊಪ್ಪದ</t>
  </si>
  <si>
    <t>ಯಶೋದಾ ದ್ಯಾ ಪಚ್ಚನವರ</t>
  </si>
  <si>
    <t>ಮಹೇಶ ಪುಲ್ಲಿ</t>
  </si>
  <si>
    <t>ಯಲ್ಲಪ್ಪ ವಿ ಪಿಡ್ಡನ್ನವರ</t>
  </si>
  <si>
    <t>OBC</t>
  </si>
  <si>
    <t>M</t>
  </si>
  <si>
    <t>ತರಗತಿ:10                 ವಿಷಯ: ವಿಜ್ಞಾನ                     ಮೌಲ್ಯಮಾಪಕರ ಹೆಸರು:ಮಲ್ಲಿಕಾರ್ಜುನ ಪು ಚವಲಗಿ GHS ಶಿವಾಪೂರ</t>
  </si>
  <si>
    <t>ಶಿವಾನಂದ ಚಂ ದಳವಾಯಿ</t>
  </si>
  <si>
    <t>ST</t>
  </si>
  <si>
    <t>M</t>
  </si>
  <si>
    <t>ದೇಮಣ್ಣಾ ವಿ ಕಳಸಿ</t>
  </si>
  <si>
    <t>ವಿಠ್ಠಲ ಸಿ ಕಳಸಿ</t>
  </si>
  <si>
    <t>ಸಂಜು ಯಂ ಕಡಬಿ</t>
  </si>
  <si>
    <t>ಕಿರಣ ಮ ಲಿಂಗರೆಡ್ಡಿ</t>
  </si>
  <si>
    <t>ಅರ್ಜುನ ಫ ಆಲದಕಟ್ಟಿ</t>
  </si>
  <si>
    <t>ಅರ್ಜುನ ಫ ಅಸಲದಕಟ್ಟಿ</t>
  </si>
  <si>
    <t>ಸಿದ್ದಪ್ಪ ಬ ಗುಂಡಪ್ಪನವರ</t>
  </si>
  <si>
    <t>ಸಂತೋಷ ಬ ಕೋದನ್ನವರ</t>
  </si>
  <si>
    <t>ಚೇತನ ಚಂ ಲಿಂಗರೆಡ್ಡಿ</t>
  </si>
  <si>
    <t>ಸುನಿತಾ ಸಿ ಕಡಬಿ</t>
  </si>
  <si>
    <t>ST</t>
  </si>
  <si>
    <t>F</t>
  </si>
  <si>
    <t>ಲಕ್ಷ್ಮೀ ಶಿ ನಾಯ್ಕರ</t>
  </si>
  <si>
    <t>ಶ್ರೀದೇವಿ ಫ ಆಲದಕಟ್ಟಿ</t>
  </si>
  <si>
    <t>ಲಕ್ಷ್ಮೀ ಸೋ ಸನದಿ</t>
  </si>
  <si>
    <t>ಕಸ್ತೂರಿ ರು ಗುಂಡಪ್ಪನವರ</t>
  </si>
  <si>
    <t>ಮಲ್ಲಿಕಾರ್ಜುನ ಬ ಹಣಬರ</t>
  </si>
  <si>
    <t>OBC</t>
  </si>
  <si>
    <t>M</t>
  </si>
  <si>
    <t>ಉದಯ ಕಲ್ಲಹೊಲದ</t>
  </si>
  <si>
    <t>ಶಿವಾನಂದ ರಾ ಜಕಬಾಳ</t>
  </si>
  <si>
    <t>ಈರಣ್ಣಾ ದೆ ಕೊಡೊಳ್ಳಿ</t>
  </si>
  <si>
    <t>ಈರಣ್ಣಾ ಆ ಚಚಡಿ</t>
  </si>
  <si>
    <t>ರಾಜು ಗಂ ಮೊಕಾಶಿ</t>
  </si>
  <si>
    <t>ಹೂವಪ್ಪ ದೂ ಮಾಳಗಿ</t>
  </si>
  <si>
    <t>ಕೃಷ್ಣಾ  ಭ ಕೊಪ್ಪದ</t>
  </si>
  <si>
    <t>ಪ್ರಕಾಶ ಫ ಪಿಲ್ಲಿ</t>
  </si>
  <si>
    <t>ವಿಠ್ಠಲ ಫ ತೇಣಗಿ</t>
  </si>
  <si>
    <t>ಶಂಕರ ಸ ಮುತ್ತೆನ್ನವರ</t>
  </si>
  <si>
    <t>ಚಿನ್ನಪ್ಪ ಭೀ ಹಟ್ಟಿ</t>
  </si>
  <si>
    <t>ಆನಂದ ಮ ಶೀಲವಂತರ</t>
  </si>
  <si>
    <t>ಮಹಾದೇವ ಭಿ ಸನ್ನಮ್ಮನವರ</t>
  </si>
  <si>
    <t>ಮಾಯಪ್ಪ ಜಕಬಾಳ</t>
  </si>
  <si>
    <t>ಪ್ರಕಾಶ ರುದ್ರಾಪೂರ</t>
  </si>
  <si>
    <t>ದೇಮಪ್ಪಾ ಬ ನೇಸರಗಿ</t>
  </si>
  <si>
    <t>ಮಹಾದೇವಿ ನಾ ದೇಸಾಯಿ</t>
  </si>
  <si>
    <t>OBC</t>
  </si>
  <si>
    <t>F</t>
  </si>
  <si>
    <t>ಗಂಗವ್ವಾ ಭೀ ಬಾಗಿಲದ</t>
  </si>
  <si>
    <t>ಪ್ರೇಮಾ ಮ ಚಚಡಿ</t>
  </si>
  <si>
    <t xml:space="preserve">ಕಾವ್ಯಾ ವಿ ಚಳಕೊಪ್ಪ </t>
  </si>
  <si>
    <t>ಸಂಜೋತಾ ಇಂಚಲ</t>
  </si>
  <si>
    <t>class</t>
  </si>
  <si>
    <t>No of students</t>
  </si>
  <si>
    <t>sc</t>
  </si>
  <si>
    <t>ST</t>
  </si>
  <si>
    <t>OBC</t>
  </si>
  <si>
    <t>GRAND TOTAL</t>
  </si>
  <si>
    <t>B</t>
  </si>
  <si>
    <t>G</t>
  </si>
  <si>
    <t>T</t>
  </si>
  <si>
    <t>%</t>
  </si>
  <si>
    <t>B</t>
  </si>
  <si>
    <t>G</t>
  </si>
  <si>
    <t>T</t>
  </si>
  <si>
    <t>%</t>
  </si>
  <si>
    <t>B</t>
  </si>
  <si>
    <t>G</t>
  </si>
  <si>
    <t>T</t>
  </si>
  <si>
    <t>%</t>
  </si>
  <si>
    <t>B</t>
  </si>
  <si>
    <t>G</t>
  </si>
  <si>
    <t>T</t>
  </si>
  <si>
    <t>%</t>
  </si>
  <si>
    <t>Marks</t>
  </si>
  <si>
    <t>%</t>
  </si>
  <si>
    <t>NO OF MARKS OBTAINED</t>
  </si>
  <si>
    <t>NO OF MARKS OBTAINED</t>
  </si>
  <si>
    <t>PRE TEST</t>
  </si>
  <si>
    <t>POST TEST</t>
  </si>
  <si>
    <t>SUBJECT</t>
  </si>
  <si>
    <t>SUBJECT: SCIENCE  CLASS: 9</t>
  </si>
  <si>
    <t>SUBJECT: SCIENCE                                        CLASS: 9</t>
  </si>
  <si>
    <t>SUBJECT: SCIENCE                                                                                     CLASS: 9</t>
  </si>
  <si>
    <t>REMARKS</t>
  </si>
  <si>
    <t>DIFFARENCE IN PRE AND POST TRST MARKS</t>
  </si>
  <si>
    <t>DIFFARENCE IN PRE AND POST TEST MARKS</t>
  </si>
  <si>
    <t>improved</t>
  </si>
  <si>
    <t>improved</t>
  </si>
  <si>
    <t>SUBJECT: SCIENCE                                                                                     CLASS: 10</t>
  </si>
  <si>
    <t>ತರಗತಿ:10                 ವಿಷಯ: ವಿಜ್ಞಾನ                     ಮೌಲ್ಯಮಾಪಕರ ಹೆಸರು:ಮಲ್ಲಿಕಾರ್ಜುನ ಪು ಚವಲಗಿ GHS ಶಿವಾಪೂರ</t>
  </si>
</sst>
</file>

<file path=xl/styles.xml><?xml version="1.0" encoding="utf-8"?>
<styleSheet xmlns="http://schemas.openxmlformats.org/spreadsheetml/2006/main">
  <numFmts count="2">
    <numFmt numFmtId="0" formatCode="General"/>
    <numFmt numFmtId="1" formatCode="0"/>
  </numFmts>
  <fonts count="30">
    <font>
      <name val="Calibri"/>
      <sz val="11"/>
    </font>
    <font>
      <name val="Calibri"/>
      <sz val="10"/>
      <color rgb="FF000000"/>
    </font>
    <font>
      <name val="Calibri"/>
      <b/>
      <sz val="10"/>
      <color rgb="FF000000"/>
    </font>
    <font>
      <name val="Calibri"/>
      <sz val="8"/>
      <color rgb="FF000000"/>
    </font>
    <font>
      <name val="Calibri"/>
      <b/>
      <sz val="8"/>
      <color rgb="FF000000"/>
    </font>
    <font>
      <name val="Calibri"/>
      <b/>
      <sz val="11"/>
      <color rgb="FF000000"/>
    </font>
    <font>
      <name val="Calibri"/>
      <b/>
      <sz val="10"/>
      <color rgb="FF000000"/>
    </font>
    <font>
      <name val="Calibri"/>
      <b/>
      <sz val="8"/>
      <color rgb="FF000000"/>
    </font>
    <font>
      <name val="Calibri"/>
      <b/>
      <sz val="9"/>
      <color rgb="FF000000"/>
    </font>
    <font>
      <name val="Calibri"/>
      <sz val="11"/>
    </font>
    <font>
      <name val="Calibri"/>
      <sz val="11"/>
      <color rgb="FFFFC000"/>
    </font>
    <font>
      <name val="Calibri"/>
      <b/>
      <sz val="16"/>
      <color rgb="FF000000"/>
    </font>
    <font>
      <name val="Calibri"/>
      <b/>
      <sz val="12"/>
      <color rgb="FF000000"/>
    </font>
    <font>
      <name val="Calibri"/>
      <b/>
      <sz val="8"/>
    </font>
    <font>
      <name val="Calibri"/>
      <b/>
      <sz val="9"/>
    </font>
    <font>
      <name val="Calibri"/>
      <b/>
      <sz val="11"/>
    </font>
    <font>
      <name val="Calibri"/>
      <b/>
      <sz val="11"/>
      <color rgb="FFFFC000"/>
    </font>
    <font>
      <name val="Calibri"/>
      <sz val="11"/>
    </font>
    <font>
      <name val="Calibri"/>
      <b/>
      <i/>
      <sz val="12"/>
      <color rgb="FF00B0F0"/>
    </font>
    <font>
      <name val="Calibri"/>
      <sz val="11"/>
    </font>
    <font>
      <name val="Calibri"/>
      <sz val="11"/>
    </font>
    <font>
      <name val="Calibri"/>
      <sz val="14"/>
      <color rgb="FFC00000"/>
    </font>
    <font>
      <name val="Calibri"/>
      <sz val="11"/>
    </font>
    <font>
      <name val="Calibri"/>
      <b/>
      <sz val="16"/>
      <color rgb="FFC00000"/>
    </font>
    <font>
      <name val="Calibri"/>
      <sz val="11"/>
    </font>
    <font>
      <name val="Calibri"/>
      <b/>
      <sz val="14"/>
      <color rgb="FFC00000"/>
    </font>
    <font>
      <name val="Calibri"/>
      <b/>
      <sz val="14"/>
    </font>
    <font>
      <name val="Calibri"/>
      <b/>
      <sz val="12"/>
    </font>
    <font>
      <name val="Calibri"/>
      <sz val="11"/>
    </font>
    <font>
      <name val="Calibri"/>
      <sz val="11"/>
    </font>
  </fonts>
  <fills count="10">
    <fill>
      <patternFill patternType="none"/>
    </fill>
    <fill>
      <patternFill patternType="gray125"/>
    </fill>
    <fill>
      <patternFill patternType="solid">
        <fgColor rgb="FFFFC000"/>
      </patternFill>
    </fill>
    <fill>
      <patternFill patternType="solid">
        <fgColor rgb="FF92D050"/>
      </patternFill>
    </fill>
    <fill>
      <patternFill patternType="solid">
        <fgColor rgb="FF00B0F0"/>
      </patternFill>
    </fill>
    <fill>
      <patternFill patternType="solid">
        <fgColor rgb="FFFFCC99"/>
      </patternFill>
    </fill>
    <fill>
      <patternFill patternType="solid">
        <fgColor rgb="FFCCFECC"/>
      </patternFill>
    </fill>
    <fill>
      <patternFill patternType="solid">
        <fgColor rgb="FFCC99FF"/>
      </patternFill>
    </fill>
    <fill>
      <patternFill patternType="solid">
        <fgColor rgb="FFC0C0C0"/>
      </patternFill>
    </fill>
    <fill>
      <patternFill patternType="solid">
        <fgColor rgb="FFFFE5E5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0" borderId="1" xfId="0" applyFont="1" applyBorder="1" applyAlignment="1">
      <alignment horizontal="center" vertical="bottom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vertical="bottom" wrapText="1"/>
    </xf>
    <xf numFmtId="0" fontId="3" fillId="0" borderId="0" xfId="0" applyFont="1" applyAlignment="1">
      <alignment vertical="bottom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9" fillId="0" borderId="3" xfId="0" applyBorder="1">
      <alignment vertical="center"/>
    </xf>
    <xf numFmtId="0" fontId="9" fillId="0" borderId="4" xfId="0" applyBorder="1">
      <alignment vertical="center"/>
    </xf>
    <xf numFmtId="0" fontId="3" fillId="0" borderId="0" xfId="0" applyFont="1" applyBorder="1" applyAlignment="1">
      <alignment vertical="bottom"/>
    </xf>
    <xf numFmtId="0" fontId="3" fillId="0" borderId="0" xfId="0" applyFont="1" applyBorder="1" applyAlignment="1">
      <alignment horizontal="left" vertical="bottom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bottom"/>
    </xf>
    <xf numFmtId="0" fontId="10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bottom"/>
    </xf>
    <xf numFmtId="1" fontId="3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bottom"/>
    </xf>
    <xf numFmtId="0" fontId="1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bottom"/>
    </xf>
    <xf numFmtId="0" fontId="4" fillId="0" borderId="5" xfId="0" applyFont="1" applyBorder="1" applyAlignment="1">
      <alignment vertical="bottom"/>
    </xf>
    <xf numFmtId="1" fontId="4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7" fillId="0" borderId="5" xfId="0" applyBorder="1">
      <alignment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9" fillId="0" borderId="5" xfId="0" applyBorder="1">
      <alignment vertical="center"/>
    </xf>
    <xf numFmtId="0" fontId="19" fillId="0" borderId="5" xfId="0" applyBorder="1" applyAlignment="1">
      <alignment horizontal="center" vertical="center"/>
    </xf>
    <xf numFmtId="0" fontId="19" fillId="0" borderId="5" xfId="0" applyBorder="1" applyAlignment="1">
      <alignment horizontal="center" vertical="center" wrapText="1"/>
    </xf>
    <xf numFmtId="0" fontId="20" fillId="0" borderId="5" xfId="0" applyBorder="1" applyAlignment="1">
      <alignment horizontal="center" vertical="center" wrapText="1"/>
    </xf>
    <xf numFmtId="0" fontId="20" fillId="0" borderId="5" xfId="0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/>
    </xf>
    <xf numFmtId="0" fontId="20" fillId="2" borderId="5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20" fillId="3" borderId="5" xfId="0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center" vertical="center"/>
    </xf>
    <xf numFmtId="0" fontId="20" fillId="4" borderId="5" xfId="0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center" vertical="center"/>
    </xf>
    <xf numFmtId="0" fontId="20" fillId="5" borderId="5" xfId="0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20" fillId="0" borderId="5" xfId="0" applyFill="1" applyBorder="1" applyAlignment="1">
      <alignment horizontal="center" vertical="center"/>
    </xf>
    <xf numFmtId="0" fontId="20" fillId="0" borderId="5" xfId="0" applyFill="1" applyBorder="1">
      <alignment vertical="center"/>
    </xf>
    <xf numFmtId="0" fontId="22" fillId="0" borderId="5" xfId="0" applyFill="1" applyBorder="1">
      <alignment vertical="center"/>
    </xf>
    <xf numFmtId="0" fontId="22" fillId="0" borderId="5" xfId="0" applyFill="1" applyBorder="1" applyAlignment="1">
      <alignment horizontal="center" vertical="center"/>
    </xf>
    <xf numFmtId="0" fontId="22" fillId="5" borderId="5" xfId="0" applyFill="1" applyBorder="1">
      <alignment vertical="center"/>
    </xf>
    <xf numFmtId="0" fontId="22" fillId="5" borderId="5" xfId="0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22" fillId="0" borderId="0" xfId="0" applyFill="1" applyBorder="1">
      <alignment vertical="center"/>
    </xf>
    <xf numFmtId="0" fontId="21" fillId="0" borderId="5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20" fillId="2" borderId="8" xfId="0" applyFill="1" applyBorder="1" applyAlignment="1">
      <alignment horizontal="center" vertical="center"/>
    </xf>
    <xf numFmtId="0" fontId="20" fillId="0" borderId="5" xfId="0" applyBorder="1">
      <alignment vertical="center"/>
    </xf>
    <xf numFmtId="0" fontId="15" fillId="0" borderId="0" xfId="0" applyFont="1">
      <alignment vertical="center"/>
    </xf>
    <xf numFmtId="0" fontId="18" fillId="5" borderId="5" xfId="0" applyFont="1" applyFill="1" applyBorder="1" applyAlignment="1">
      <alignment horizontal="center" vertical="center" wrapText="1"/>
    </xf>
    <xf numFmtId="0" fontId="15" fillId="6" borderId="5" xfId="0" applyFont="1" applyFill="1" applyBorder="1">
      <alignment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5" xfId="0" applyFont="1" applyFill="1" applyBorder="1">
      <alignment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5" xfId="0" applyFont="1" applyFill="1" applyBorder="1">
      <alignment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left" vertical="center"/>
    </xf>
    <xf numFmtId="0" fontId="15" fillId="8" borderId="5" xfId="0" applyFont="1" applyFill="1" applyBorder="1" applyAlignment="1">
      <alignment horizontal="center" vertical="center"/>
    </xf>
    <xf numFmtId="0" fontId="15" fillId="8" borderId="5" xfId="0" applyFont="1" applyFill="1" applyBorder="1">
      <alignment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left" vertical="center"/>
    </xf>
    <xf numFmtId="0" fontId="15" fillId="0" borderId="6" xfId="0" applyFont="1" applyBorder="1">
      <alignment vertical="center"/>
    </xf>
    <xf numFmtId="0" fontId="23" fillId="9" borderId="5" xfId="0" applyFont="1" applyFill="1" applyBorder="1" applyAlignment="1">
      <alignment horizontal="center" vertical="center"/>
    </xf>
    <xf numFmtId="0" fontId="24" fillId="0" borderId="5" xfId="0" applyBorder="1">
      <alignment vertical="center"/>
    </xf>
    <xf numFmtId="0" fontId="15" fillId="2" borderId="5" xfId="0" applyFont="1" applyFill="1" applyBorder="1" applyAlignment="1">
      <alignment horizontal="left" vertical="center"/>
    </xf>
    <xf numFmtId="0" fontId="15" fillId="0" borderId="4" xfId="0" applyFont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left" vertical="center"/>
    </xf>
    <xf numFmtId="0" fontId="25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2" borderId="5" xfId="0" applyFont="1" applyFill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/>
    </xf>
    <xf numFmtId="0" fontId="15" fillId="3" borderId="5" xfId="0" applyFont="1" applyFill="1" applyBorder="1">
      <alignment vertical="center"/>
    </xf>
    <xf numFmtId="0" fontId="26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8" fillId="0" borderId="0" xfId="0" applyBorder="1">
      <alignment vertical="center"/>
    </xf>
    <xf numFmtId="0" fontId="29" fillId="0" borderId="0" xfId="0" applyBorder="1">
      <alignment vertical="center"/>
    </xf>
    <xf numFmtId="0" fontId="26" fillId="0" borderId="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sharedStrings" Target="sharedStrings.xml"/><Relationship Id="rId10" Type="http://schemas.openxmlformats.org/officeDocument/2006/relationships/styles" Target="styles.xml"/><Relationship Id="rId1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Times New Roman" script="Arab"/>
        <a:font typeface="Times New Roman" script="Hebr"/>
        <a:font typeface="Tahoma" script="Thai"/>
        <a:font typeface="Nyala" script="Ethi"/>
        <a:font typeface="Vrinda" script="Beng"/>
        <a:font typeface="Shruti" script="Gujr"/>
        <a:font typeface="MoolBoran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Times New Roman" script="Viet"/>
        <a:font typeface="Microsoft Uighur" script="Uigh"/>
      </a:majorFont>
      <a:minorFont>
        <a:latin typeface="Calibri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Arial" script="Arab"/>
        <a:font typeface="Arial" script="Hebr"/>
        <a:font typeface="Tahoma" script="Thai"/>
        <a:font typeface="Nyala" script="Ethi"/>
        <a:font typeface="Vrinda" script="Beng"/>
        <a:font typeface="Shruti" script="Gujr"/>
        <a:font typeface="DaunPenh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Arial" script="Viet"/>
        <a:font typeface="Microsoft Uighur" script="Uigh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IW18"/>
  <sheetViews>
    <sheetView workbookViewId="0">
      <selection activeCell="E19" sqref="E19"/>
    </sheetView>
  </sheetViews>
  <sheetFormatPr defaultRowHeight="15.0" defaultColWidth="9"/>
  <cols>
    <col min="1" max="1" customWidth="1" width="9.7109375" style="1"/>
    <col min="2" max="2" customWidth="1" width="82.71094" style="1"/>
    <col min="3" max="3" customWidth="1" width="8.5703125" style="1"/>
    <col min="4" max="4" customWidth="1" width="9.140625" style="1"/>
    <col min="5" max="5" customWidth="1" width="9.140625" style="1"/>
    <col min="6" max="6" customWidth="1" width="9.140625" style="1"/>
    <col min="7" max="7" customWidth="1" width="9.140625" style="1"/>
    <col min="8" max="8" customWidth="1" width="9.140625" style="1"/>
    <col min="9" max="9" customWidth="1" width="9.140625" style="1"/>
    <col min="10" max="10" customWidth="1" width="9.140625" style="1"/>
    <col min="11" max="11" customWidth="1" width="9.140625" style="1"/>
    <col min="12" max="12" customWidth="1" width="9.140625" style="1"/>
    <col min="13" max="13" customWidth="1" width="9.140625" style="1"/>
    <col min="14" max="14" customWidth="1" width="9.140625" style="1"/>
    <col min="15" max="15" customWidth="1" width="9.140625" style="1"/>
    <col min="16" max="16" customWidth="1" width="9.140625" style="1"/>
    <col min="17" max="17" customWidth="1" width="9.140625" style="1"/>
    <col min="18" max="18" customWidth="1" width="9.140625" style="1"/>
    <col min="19" max="19" customWidth="1" width="9.140625" style="1"/>
    <col min="20" max="20" customWidth="1" width="9.140625" style="1"/>
    <col min="21" max="21" customWidth="1" width="9.140625" style="1"/>
    <col min="22" max="22" customWidth="1" width="9.140625" style="1"/>
    <col min="23" max="23" customWidth="1" width="9.140625" style="1"/>
    <col min="24" max="24" customWidth="1" width="9.140625" style="1"/>
    <col min="25" max="25" customWidth="1" width="9.140625" style="1"/>
    <col min="26" max="26" customWidth="1" width="9.140625" style="1"/>
    <col min="27" max="27" customWidth="1" width="9.140625" style="1"/>
    <col min="28" max="28" customWidth="1" width="9.140625" style="1"/>
    <col min="29" max="29" customWidth="1" width="9.140625" style="1"/>
    <col min="30" max="30" customWidth="1" width="9.140625" style="1"/>
    <col min="31" max="31" customWidth="1" width="9.140625" style="1"/>
    <col min="32" max="32" customWidth="1" width="9.140625" style="1"/>
    <col min="33" max="33" customWidth="1" width="9.140625" style="1"/>
    <col min="34" max="34" customWidth="1" width="9.140625" style="1"/>
    <col min="35" max="35" customWidth="1" width="9.140625" style="1"/>
    <col min="36" max="36" customWidth="1" width="9.140625" style="1"/>
    <col min="37" max="37" customWidth="1" width="9.140625" style="1"/>
    <col min="38" max="38" customWidth="1" width="9.140625" style="1"/>
    <col min="39" max="39" customWidth="1" width="9.140625" style="1"/>
    <col min="40" max="40" customWidth="1" width="9.140625" style="1"/>
    <col min="41" max="41" customWidth="1" width="9.140625" style="1"/>
    <col min="42" max="42" customWidth="1" width="9.140625" style="1"/>
    <col min="43" max="43" customWidth="1" width="9.140625" style="1"/>
    <col min="44" max="44" customWidth="1" width="9.140625" style="1"/>
    <col min="45" max="45" customWidth="1" width="9.140625" style="1"/>
    <col min="46" max="46" customWidth="1" width="9.140625" style="1"/>
    <col min="47" max="47" customWidth="1" width="9.140625" style="1"/>
    <col min="48" max="48" customWidth="1" width="9.140625" style="1"/>
    <col min="49" max="49" customWidth="1" width="9.140625" style="1"/>
    <col min="50" max="50" customWidth="1" width="9.140625" style="1"/>
    <col min="51" max="51" customWidth="1" width="9.140625" style="1"/>
    <col min="52" max="52" customWidth="1" width="9.140625" style="1"/>
    <col min="53" max="53" customWidth="1" width="9.140625" style="1"/>
    <col min="54" max="54" customWidth="1" width="9.140625" style="1"/>
    <col min="55" max="55" customWidth="1" width="9.140625" style="1"/>
    <col min="56" max="56" customWidth="1" width="9.140625" style="1"/>
    <col min="57" max="57" customWidth="1" width="9.140625" style="1"/>
    <col min="58" max="58" customWidth="1" width="9.140625" style="1"/>
    <col min="59" max="59" customWidth="1" width="9.140625" style="1"/>
    <col min="60" max="60" customWidth="1" width="9.140625" style="1"/>
    <col min="61" max="61" customWidth="1" width="9.140625" style="1"/>
    <col min="62" max="62" customWidth="1" width="9.140625" style="1"/>
    <col min="63" max="63" customWidth="1" width="9.140625" style="1"/>
    <col min="64" max="64" customWidth="1" width="9.140625" style="1"/>
    <col min="65" max="65" customWidth="1" width="9.140625" style="1"/>
    <col min="66" max="66" customWidth="1" width="9.140625" style="1"/>
    <col min="67" max="67" customWidth="1" width="9.140625" style="1"/>
    <col min="68" max="68" customWidth="1" width="9.140625" style="1"/>
    <col min="69" max="69" customWidth="1" width="9.140625" style="1"/>
    <col min="70" max="70" customWidth="1" width="9.140625" style="1"/>
    <col min="71" max="71" customWidth="1" width="9.140625" style="1"/>
    <col min="72" max="72" customWidth="1" width="9.140625" style="1"/>
    <col min="73" max="73" customWidth="1" width="9.140625" style="1"/>
    <col min="74" max="74" customWidth="1" width="9.140625" style="1"/>
    <col min="75" max="75" customWidth="1" width="9.140625" style="1"/>
    <col min="76" max="76" customWidth="1" width="9.140625" style="1"/>
    <col min="77" max="77" customWidth="1" width="9.140625" style="1"/>
    <col min="78" max="78" customWidth="1" width="9.140625" style="1"/>
    <col min="79" max="79" customWidth="1" width="9.140625" style="1"/>
    <col min="80" max="80" customWidth="1" width="9.140625" style="1"/>
    <col min="81" max="81" customWidth="1" width="9.140625" style="1"/>
    <col min="82" max="82" customWidth="1" width="9.140625" style="1"/>
    <col min="83" max="83" customWidth="1" width="9.140625" style="1"/>
    <col min="84" max="84" customWidth="1" width="9.140625" style="1"/>
    <col min="85" max="85" customWidth="1" width="9.140625" style="1"/>
    <col min="86" max="86" customWidth="1" width="9.140625" style="1"/>
    <col min="87" max="87" customWidth="1" width="9.140625" style="1"/>
    <col min="88" max="88" customWidth="1" width="9.140625" style="1"/>
    <col min="89" max="89" customWidth="1" width="9.140625" style="1"/>
    <col min="90" max="90" customWidth="1" width="9.140625" style="1"/>
    <col min="91" max="91" customWidth="1" width="9.140625" style="1"/>
    <col min="92" max="92" customWidth="1" width="9.140625" style="1"/>
    <col min="93" max="93" customWidth="1" width="9.140625" style="1"/>
    <col min="94" max="94" customWidth="1" width="9.140625" style="1"/>
    <col min="95" max="95" customWidth="1" width="9.140625" style="1"/>
    <col min="96" max="96" customWidth="1" width="9.140625" style="1"/>
    <col min="97" max="97" customWidth="1" width="9.140625" style="1"/>
    <col min="98" max="98" customWidth="1" width="9.140625" style="1"/>
    <col min="99" max="99" customWidth="1" width="9.140625" style="1"/>
    <col min="100" max="100" customWidth="1" width="9.140625" style="1"/>
    <col min="101" max="101" customWidth="1" width="9.140625" style="1"/>
    <col min="102" max="102" customWidth="1" width="9.140625" style="1"/>
    <col min="103" max="103" customWidth="1" width="9.140625" style="1"/>
    <col min="104" max="104" customWidth="1" width="9.140625" style="1"/>
    <col min="105" max="105" customWidth="1" width="9.140625" style="1"/>
    <col min="106" max="106" customWidth="1" width="9.140625" style="1"/>
    <col min="107" max="107" customWidth="1" width="9.140625" style="1"/>
    <col min="108" max="108" customWidth="1" width="9.140625" style="1"/>
    <col min="109" max="109" customWidth="1" width="9.140625" style="1"/>
    <col min="110" max="110" customWidth="1" width="9.140625" style="1"/>
    <col min="111" max="111" customWidth="1" width="9.140625" style="1"/>
    <col min="112" max="112" customWidth="1" width="9.140625" style="1"/>
    <col min="113" max="113" customWidth="1" width="9.140625" style="1"/>
    <col min="114" max="114" customWidth="1" width="9.140625" style="1"/>
    <col min="115" max="115" customWidth="1" width="9.140625" style="1"/>
    <col min="116" max="116" customWidth="1" width="9.140625" style="1"/>
    <col min="117" max="117" customWidth="1" width="9.140625" style="1"/>
    <col min="118" max="118" customWidth="1" width="9.140625" style="1"/>
    <col min="119" max="119" customWidth="1" width="9.140625" style="1"/>
    <col min="120" max="120" customWidth="1" width="9.140625" style="1"/>
    <col min="121" max="121" customWidth="1" width="9.140625" style="1"/>
    <col min="122" max="122" customWidth="1" width="9.140625" style="1"/>
    <col min="123" max="123" customWidth="1" width="9.140625" style="1"/>
    <col min="124" max="124" customWidth="1" width="9.140625" style="1"/>
    <col min="125" max="125" customWidth="1" width="9.140625" style="1"/>
    <col min="126" max="126" customWidth="1" width="9.140625" style="1"/>
    <col min="127" max="127" customWidth="1" width="9.140625" style="1"/>
    <col min="128" max="128" customWidth="1" width="9.140625" style="1"/>
    <col min="129" max="129" customWidth="1" width="9.140625" style="1"/>
    <col min="130" max="130" customWidth="1" width="9.140625" style="1"/>
    <col min="131" max="131" customWidth="1" width="9.140625" style="1"/>
    <col min="132" max="132" customWidth="1" width="9.140625" style="1"/>
    <col min="133" max="133" customWidth="1" width="9.140625" style="1"/>
    <col min="134" max="134" customWidth="1" width="9.140625" style="1"/>
    <col min="135" max="135" customWidth="1" width="9.140625" style="1"/>
    <col min="136" max="136" customWidth="1" width="9.140625" style="1"/>
    <col min="137" max="137" customWidth="1" width="9.140625" style="1"/>
    <col min="138" max="138" customWidth="1" width="9.140625" style="1"/>
    <col min="139" max="139" customWidth="1" width="9.140625" style="1"/>
    <col min="140" max="140" customWidth="1" width="9.140625" style="1"/>
    <col min="141" max="141" customWidth="1" width="9.140625" style="1"/>
    <col min="142" max="142" customWidth="1" width="9.140625" style="1"/>
    <col min="143" max="143" customWidth="1" width="9.140625" style="1"/>
    <col min="144" max="144" customWidth="1" width="9.140625" style="1"/>
    <col min="145" max="145" customWidth="1" width="9.140625" style="1"/>
    <col min="146" max="146" customWidth="1" width="9.140625" style="1"/>
    <col min="147" max="147" customWidth="1" width="9.140625" style="1"/>
    <col min="148" max="148" customWidth="1" width="9.140625" style="1"/>
    <col min="149" max="149" customWidth="1" width="9.140625" style="1"/>
    <col min="150" max="150" customWidth="1" width="9.140625" style="1"/>
    <col min="151" max="151" customWidth="1" width="9.140625" style="1"/>
    <col min="152" max="152" customWidth="1" width="9.140625" style="1"/>
    <col min="153" max="153" customWidth="1" width="9.140625" style="1"/>
    <col min="154" max="154" customWidth="1" width="9.140625" style="1"/>
    <col min="155" max="155" customWidth="1" width="9.140625" style="1"/>
    <col min="156" max="156" customWidth="1" width="9.140625" style="1"/>
    <col min="157" max="157" customWidth="1" width="9.140625" style="1"/>
    <col min="158" max="158" customWidth="1" width="9.140625" style="1"/>
    <col min="159" max="159" customWidth="1" width="9.140625" style="1"/>
    <col min="160" max="160" customWidth="1" width="9.140625" style="1"/>
    <col min="161" max="161" customWidth="1" width="9.140625" style="1"/>
    <col min="162" max="162" customWidth="1" width="9.140625" style="1"/>
    <col min="163" max="163" customWidth="1" width="9.140625" style="1"/>
    <col min="164" max="164" customWidth="1" width="9.140625" style="1"/>
    <col min="165" max="165" customWidth="1" width="9.140625" style="1"/>
    <col min="166" max="166" customWidth="1" width="9.140625" style="1"/>
    <col min="167" max="167" customWidth="1" width="9.140625" style="1"/>
    <col min="168" max="168" customWidth="1" width="9.140625" style="1"/>
    <col min="169" max="169" customWidth="1" width="9.140625" style="1"/>
    <col min="170" max="170" customWidth="1" width="9.140625" style="1"/>
    <col min="171" max="171" customWidth="1" width="9.140625" style="1"/>
    <col min="172" max="172" customWidth="1" width="9.140625" style="1"/>
    <col min="173" max="173" customWidth="1" width="9.140625" style="1"/>
    <col min="174" max="174" customWidth="1" width="9.140625" style="1"/>
    <col min="175" max="175" customWidth="1" width="9.140625" style="1"/>
    <col min="176" max="176" customWidth="1" width="9.140625" style="1"/>
    <col min="177" max="177" customWidth="1" width="9.140625" style="1"/>
    <col min="178" max="178" customWidth="1" width="9.140625" style="1"/>
    <col min="179" max="179" customWidth="1" width="9.140625" style="1"/>
    <col min="180" max="180" customWidth="1" width="9.140625" style="1"/>
    <col min="181" max="181" customWidth="1" width="9.140625" style="1"/>
    <col min="182" max="182" customWidth="1" width="9.140625" style="1"/>
    <col min="183" max="183" customWidth="1" width="9.140625" style="1"/>
    <col min="184" max="184" customWidth="1" width="9.140625" style="1"/>
    <col min="185" max="185" customWidth="1" width="9.140625" style="1"/>
    <col min="186" max="186" customWidth="1" width="9.140625" style="1"/>
    <col min="187" max="187" customWidth="1" width="9.140625" style="1"/>
    <col min="188" max="188" customWidth="1" width="9.140625" style="1"/>
    <col min="189" max="189" customWidth="1" width="9.140625" style="1"/>
    <col min="190" max="190" customWidth="1" width="9.140625" style="1"/>
    <col min="191" max="191" customWidth="1" width="9.140625" style="1"/>
    <col min="192" max="192" customWidth="1" width="9.140625" style="1"/>
    <col min="193" max="193" customWidth="1" width="9.140625" style="1"/>
    <col min="194" max="194" customWidth="1" width="9.140625" style="1"/>
    <col min="195" max="195" customWidth="1" width="9.140625" style="1"/>
    <col min="196" max="196" customWidth="1" width="9.140625" style="1"/>
    <col min="197" max="197" customWidth="1" width="9.140625" style="1"/>
    <col min="198" max="198" customWidth="1" width="9.140625" style="1"/>
    <col min="199" max="199" customWidth="1" width="9.140625" style="1"/>
    <col min="200" max="200" customWidth="1" width="9.140625" style="1"/>
    <col min="201" max="201" customWidth="1" width="9.140625" style="1"/>
    <col min="202" max="202" customWidth="1" width="9.140625" style="1"/>
    <col min="203" max="203" customWidth="1" width="9.140625" style="1"/>
    <col min="204" max="204" customWidth="1" width="9.140625" style="1"/>
    <col min="205" max="205" customWidth="1" width="9.140625" style="1"/>
    <col min="206" max="206" customWidth="1" width="9.140625" style="1"/>
    <col min="207" max="207" customWidth="1" width="9.140625" style="1"/>
    <col min="208" max="208" customWidth="1" width="9.140625" style="1"/>
    <col min="209" max="209" customWidth="1" width="9.140625" style="1"/>
    <col min="210" max="210" customWidth="1" width="9.140625" style="1"/>
    <col min="211" max="211" customWidth="1" width="9.140625" style="1"/>
    <col min="212" max="212" customWidth="1" width="9.140625" style="1"/>
    <col min="213" max="213" customWidth="1" width="9.140625" style="1"/>
    <col min="214" max="214" customWidth="1" width="9.140625" style="1"/>
    <col min="215" max="215" customWidth="1" width="9.140625" style="1"/>
    <col min="216" max="216" customWidth="1" width="9.140625" style="1"/>
    <col min="217" max="217" customWidth="1" width="9.140625" style="1"/>
    <col min="218" max="218" customWidth="1" width="9.140625" style="1"/>
    <col min="219" max="219" customWidth="1" width="9.140625" style="1"/>
    <col min="220" max="220" customWidth="1" width="9.140625" style="1"/>
    <col min="221" max="221" customWidth="1" width="9.140625" style="1"/>
    <col min="222" max="222" customWidth="1" width="9.140625" style="1"/>
    <col min="223" max="223" customWidth="1" width="9.140625" style="1"/>
    <col min="224" max="224" customWidth="1" width="9.140625" style="1"/>
    <col min="225" max="225" customWidth="1" width="9.140625" style="1"/>
    <col min="226" max="226" customWidth="1" width="9.140625" style="1"/>
    <col min="227" max="227" customWidth="1" width="9.140625" style="1"/>
    <col min="228" max="228" customWidth="1" width="9.140625" style="1"/>
    <col min="229" max="229" customWidth="1" width="9.140625" style="1"/>
    <col min="230" max="230" customWidth="1" width="9.140625" style="1"/>
    <col min="231" max="231" customWidth="1" width="9.140625" style="1"/>
    <col min="232" max="232" customWidth="1" width="9.140625" style="1"/>
    <col min="233" max="233" customWidth="1" width="9.140625" style="1"/>
    <col min="234" max="234" customWidth="1" width="9.140625" style="1"/>
    <col min="235" max="235" customWidth="1" width="9.140625" style="1"/>
    <col min="236" max="236" customWidth="1" width="9.140625" style="1"/>
    <col min="237" max="237" customWidth="1" width="9.140625" style="1"/>
    <col min="238" max="238" customWidth="1" width="9.140625" style="1"/>
    <col min="239" max="239" customWidth="1" width="9.140625" style="1"/>
    <col min="240" max="240" customWidth="1" width="9.140625" style="1"/>
    <col min="241" max="241" customWidth="1" width="9.140625" style="1"/>
    <col min="242" max="242" customWidth="1" width="9.140625" style="1"/>
    <col min="243" max="243" customWidth="1" width="9.140625" style="1"/>
    <col min="244" max="244" customWidth="1" width="9.140625" style="1"/>
    <col min="245" max="245" customWidth="1" width="9.140625" style="1"/>
    <col min="246" max="246" customWidth="1" width="9.140625" style="1"/>
    <col min="247" max="247" customWidth="1" width="9.140625" style="1"/>
    <col min="248" max="248" customWidth="1" width="9.140625" style="1"/>
    <col min="249" max="249" customWidth="1" width="9.140625" style="1"/>
    <col min="250" max="250" customWidth="1" width="9.140625" style="1"/>
    <col min="251" max="251" customWidth="1" width="9.140625" style="1"/>
    <col min="252" max="252" customWidth="1" width="9.140625" style="1"/>
    <col min="253" max="253" customWidth="1" width="9.140625" style="1"/>
    <col min="254" max="254" customWidth="1" width="9.140625" style="1"/>
    <col min="255" max="255" customWidth="1" width="9.140625" style="1"/>
    <col min="256" max="256" customWidth="1" width="9.140625" style="1"/>
    <col min="257" max="16384" width="9" style="0" hidden="0"/>
  </cols>
  <sheetData>
    <row r="1" spans="8:8" ht="26.25" customHeight="1">
      <c r="A1" s="2" t="s">
        <v>8</v>
      </c>
      <c r="B1" s="2"/>
      <c r="C1" s="2"/>
    </row>
    <row r="2" spans="8:8" s="3" ht="26.25" customFormat="1" customHeight="1">
      <c r="A2" s="4" t="s">
        <v>7</v>
      </c>
      <c r="B2" s="5"/>
      <c r="C2" s="6"/>
    </row>
    <row r="3" spans="8:8" s="3" ht="26.25" customFormat="1" customHeight="1">
      <c r="A3" s="4" t="s">
        <v>6</v>
      </c>
      <c r="B3" s="5"/>
      <c r="C3" s="6"/>
    </row>
    <row r="4" spans="8:8" s="3" ht="26.25" customFormat="1" customHeight="1">
      <c r="A4" s="7" t="s">
        <v>9</v>
      </c>
      <c r="B4" s="8" t="s">
        <v>10</v>
      </c>
      <c r="C4" s="7" t="s">
        <v>11</v>
      </c>
    </row>
    <row r="5" spans="8:8" s="3" ht="26.25" customFormat="1" customHeight="1">
      <c r="A5" s="8">
        <v>1.0</v>
      </c>
      <c r="B5" s="9" t="s">
        <v>12</v>
      </c>
      <c r="C5" s="8">
        <v>2.0</v>
      </c>
    </row>
    <row r="6" spans="8:8" s="3" ht="26.25" customFormat="1" customHeight="1">
      <c r="A6" s="8">
        <v>2.0</v>
      </c>
      <c r="B6" s="9" t="s">
        <v>14</v>
      </c>
      <c r="C6" s="8">
        <v>3.0</v>
      </c>
    </row>
    <row r="7" spans="8:8" s="3" ht="26.25" customFormat="1" customHeight="1">
      <c r="A7" s="8">
        <v>3.0</v>
      </c>
      <c r="B7" s="9" t="s">
        <v>13</v>
      </c>
      <c r="C7" s="8">
        <v>1.0</v>
      </c>
    </row>
    <row r="8" spans="8:8" s="3" ht="26.25" customFormat="1" customHeight="1">
      <c r="A8" s="8">
        <v>4.0</v>
      </c>
      <c r="B8" s="9" t="s">
        <v>15</v>
      </c>
      <c r="C8" s="8">
        <v>1.0</v>
      </c>
    </row>
    <row r="9" spans="8:8" s="3" ht="26.25" customFormat="1" customHeight="1">
      <c r="A9" s="8">
        <v>5.0</v>
      </c>
      <c r="B9" s="9" t="s">
        <v>16</v>
      </c>
      <c r="C9" s="8">
        <v>1.0</v>
      </c>
    </row>
    <row r="10" spans="8:8" s="3" ht="26.25" customFormat="1" customHeight="1">
      <c r="A10" s="8">
        <v>6.0</v>
      </c>
      <c r="B10" s="9" t="s">
        <v>17</v>
      </c>
      <c r="C10" s="8">
        <v>2.0</v>
      </c>
    </row>
    <row r="11" spans="8:8" s="3" ht="26.25" customFormat="1" customHeight="1">
      <c r="A11" s="8">
        <v>7.0</v>
      </c>
      <c r="B11" s="9" t="s">
        <v>20</v>
      </c>
      <c r="C11" s="8">
        <v>1.0</v>
      </c>
    </row>
    <row r="12" spans="8:8" s="3" ht="26.25" customFormat="1" customHeight="1">
      <c r="A12" s="8">
        <v>8.0</v>
      </c>
      <c r="B12" s="9" t="s">
        <v>18</v>
      </c>
      <c r="C12" s="8">
        <v>1.0</v>
      </c>
    </row>
    <row r="13" spans="8:8" ht="26.25" customHeight="1">
      <c r="A13" s="10">
        <v>9.0</v>
      </c>
      <c r="B13" s="11" t="s">
        <v>21</v>
      </c>
      <c r="C13" s="8">
        <v>1.0</v>
      </c>
    </row>
    <row r="14" spans="8:8" ht="26.25" customHeight="1">
      <c r="A14" s="8">
        <v>10.0</v>
      </c>
      <c r="B14" s="9" t="s">
        <v>19</v>
      </c>
      <c r="C14" s="8">
        <v>1.0</v>
      </c>
    </row>
    <row r="18" spans="8:8">
      <c r="B18" s="12"/>
    </row>
  </sheetData>
  <mergeCells count="3">
    <mergeCell ref="A2:C2"/>
    <mergeCell ref="A3:C3"/>
    <mergeCell ref="A1:C1"/>
  </mergeCells>
  <pageMargins left="0.25" right="0.25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AU112"/>
  <sheetViews>
    <sheetView workbookViewId="0" topLeftCell="A2" zoomScale="83">
      <pane ySplit="5" topLeftCell="A7" state="frozen" activePane="bottomLeft"/>
      <selection pane="bottomLeft" activeCell="F15" sqref="F15"/>
    </sheetView>
  </sheetViews>
  <sheetFormatPr defaultRowHeight="15.0" defaultColWidth="9"/>
  <cols>
    <col min="1" max="1" customWidth="1" width="2.7109375" style="13"/>
    <col min="2" max="2" customWidth="1" width="4.6914062" style="13"/>
    <col min="3" max="3" customWidth="1" width="21.855469" style="13"/>
    <col min="4" max="4" customWidth="1" width="4.6914062" style="13"/>
    <col min="5" max="5" customWidth="1" width="4.0039062" style="13"/>
    <col min="6" max="6" customWidth="1" width="9.0" style="14"/>
    <col min="7" max="7" customWidth="1" width="2.8554688" style="14"/>
    <col min="8" max="8" customWidth="1" width="2.8554688" style="14"/>
    <col min="9" max="9" customWidth="1" width="3.0" style="14"/>
    <col min="10" max="10" customWidth="1" width="3.4257812" style="14"/>
    <col min="11" max="11" customWidth="1" width="3.4257812" style="14"/>
    <col min="12" max="12" customWidth="1" width="3.4257812" style="14"/>
    <col min="13" max="13" customWidth="1" width="3.4257812" style="14"/>
    <col min="14" max="14" customWidth="1" width="3.4257812" style="14"/>
    <col min="15" max="15" customWidth="1" width="3.7578125" style="14"/>
    <col min="16" max="16" customWidth="1" width="3.4257812" style="14"/>
    <col min="17" max="17" customWidth="1" width="3.4257812" style="14"/>
    <col min="18" max="18" customWidth="1" width="3.4257812" style="14"/>
    <col min="19" max="19" customWidth="1" width="3.7578125" style="14"/>
    <col min="20" max="20" customWidth="1" width="4.0" style="14"/>
    <col min="21" max="21" customWidth="1" width="5.0976562" style="14"/>
    <col min="22" max="22" customWidth="1" width="3.8554688" style="14"/>
    <col min="23" max="23" customWidth="1" width="9.140625" style="14"/>
    <col min="24" max="24" customWidth="1" width="9.140625" style="13"/>
    <col min="25" max="25" customWidth="1" width="9.140625" style="13"/>
    <col min="26" max="26" customWidth="1" width="9.140625" style="13"/>
    <col min="27" max="27" customWidth="1" width="9.140625" style="13"/>
    <col min="28" max="28" customWidth="1" width="9.140625" style="13"/>
    <col min="29" max="29" customWidth="1" width="9.140625" style="13"/>
    <col min="30" max="30" customWidth="1" width="9.140625" style="13"/>
    <col min="31" max="31" customWidth="1" width="9.140625" style="13"/>
    <col min="32" max="32" customWidth="1" width="9.140625" style="13"/>
    <col min="33" max="33" customWidth="1" width="9.140625" style="13"/>
    <col min="34" max="34" customWidth="1" width="9.140625" style="13"/>
    <col min="35" max="35" customWidth="1" width="9.140625" style="13"/>
    <col min="36" max="36" customWidth="1" width="9.140625" style="13"/>
    <col min="37" max="37" customWidth="1" width="9.140625" style="13"/>
    <col min="38" max="38" customWidth="1" width="9.140625" style="13"/>
    <col min="39" max="39" customWidth="1" width="9.140625" style="13"/>
    <col min="40" max="40" customWidth="1" width="9.140625" style="13"/>
    <col min="41" max="41" customWidth="1" width="9.140625" style="13"/>
    <col min="42" max="42" customWidth="1" width="9.140625" style="13"/>
    <col min="43" max="43" customWidth="1" width="9.140625" style="13"/>
    <col min="44" max="44" customWidth="1" width="9.140625" style="13"/>
    <col min="45" max="45" customWidth="1" width="9.140625" style="13"/>
    <col min="46" max="46" customWidth="1" width="9.140625" style="13"/>
    <col min="47" max="47" customWidth="1" width="9.140625" style="13"/>
    <col min="48" max="48" customWidth="1" width="9.140625" style="13"/>
    <col min="49" max="49" customWidth="1" width="9.140625" style="13"/>
    <col min="50" max="50" customWidth="1" width="9.140625" style="13"/>
    <col min="51" max="51" customWidth="1" width="9.140625" style="13"/>
    <col min="52" max="52" customWidth="1" width="9.140625" style="13"/>
    <col min="53" max="53" customWidth="1" width="9.140625" style="13"/>
    <col min="54" max="54" customWidth="1" width="9.140625" style="13"/>
    <col min="55" max="55" customWidth="1" width="9.140625" style="13"/>
    <col min="56" max="56" customWidth="1" width="9.140625" style="13"/>
    <col min="57" max="57" customWidth="1" width="9.140625" style="13"/>
    <col min="58" max="58" customWidth="1" width="9.140625" style="13"/>
    <col min="59" max="59" customWidth="1" width="9.140625" style="13"/>
    <col min="60" max="60" customWidth="1" width="9.140625" style="13"/>
    <col min="61" max="61" customWidth="1" width="9.140625" style="13"/>
    <col min="62" max="62" customWidth="1" width="9.140625" style="13"/>
    <col min="63" max="63" customWidth="1" width="9.140625" style="13"/>
    <col min="64" max="64" customWidth="1" width="9.140625" style="13"/>
    <col min="65" max="65" customWidth="1" width="9.140625" style="13"/>
    <col min="66" max="66" customWidth="1" width="9.140625" style="13"/>
    <col min="67" max="67" customWidth="1" width="9.140625" style="13"/>
    <col min="68" max="68" customWidth="1" width="9.140625" style="13"/>
    <col min="69" max="69" customWidth="1" width="9.140625" style="13"/>
    <col min="70" max="70" customWidth="1" width="9.140625" style="13"/>
    <col min="71" max="71" customWidth="1" width="9.140625" style="13"/>
    <col min="72" max="72" customWidth="1" width="9.140625" style="13"/>
    <col min="73" max="73" customWidth="1" width="9.140625" style="13"/>
    <col min="74" max="74" customWidth="1" width="9.140625" style="13"/>
    <col min="75" max="75" customWidth="1" width="9.140625" style="13"/>
    <col min="76" max="76" customWidth="1" width="9.140625" style="13"/>
    <col min="77" max="77" customWidth="1" width="9.140625" style="13"/>
    <col min="78" max="78" customWidth="1" width="9.140625" style="13"/>
    <col min="79" max="79" customWidth="1" width="9.140625" style="13"/>
    <col min="80" max="80" customWidth="1" width="9.140625" style="13"/>
    <col min="81" max="81" customWidth="1" width="9.140625" style="13"/>
    <col min="82" max="82" customWidth="1" width="9.140625" style="13"/>
    <col min="83" max="83" customWidth="1" width="9.140625" style="13"/>
    <col min="84" max="84" customWidth="1" width="9.140625" style="13"/>
    <col min="85" max="85" customWidth="1" width="9.140625" style="13"/>
    <col min="86" max="86" customWidth="1" width="9.140625" style="13"/>
    <col min="87" max="87" customWidth="1" width="9.140625" style="13"/>
    <col min="88" max="88" customWidth="1" width="9.140625" style="13"/>
    <col min="89" max="89" customWidth="1" width="9.140625" style="13"/>
    <col min="90" max="90" customWidth="1" width="9.140625" style="13"/>
    <col min="91" max="91" customWidth="1" width="9.140625" style="13"/>
    <col min="92" max="92" customWidth="1" width="9.140625" style="13"/>
    <col min="93" max="93" customWidth="1" width="9.140625" style="13"/>
    <col min="94" max="94" customWidth="1" width="9.140625" style="13"/>
    <col min="95" max="95" customWidth="1" width="9.140625" style="13"/>
    <col min="96" max="96" customWidth="1" width="9.140625" style="13"/>
    <col min="97" max="97" customWidth="1" width="9.140625" style="13"/>
    <col min="98" max="98" customWidth="1" width="9.140625" style="13"/>
    <col min="99" max="99" customWidth="1" width="9.140625" style="13"/>
    <col min="100" max="100" customWidth="1" width="9.140625" style="13"/>
    <col min="101" max="101" customWidth="1" width="9.140625" style="13"/>
    <col min="102" max="102" customWidth="1" width="9.140625" style="13"/>
    <col min="103" max="103" customWidth="1" width="9.140625" style="13"/>
    <col min="104" max="104" customWidth="1" width="9.140625" style="13"/>
    <col min="105" max="105" customWidth="1" width="9.140625" style="13"/>
    <col min="106" max="106" customWidth="1" width="9.140625" style="13"/>
    <col min="107" max="107" customWidth="1" width="9.140625" style="13"/>
    <col min="108" max="108" customWidth="1" width="9.140625" style="13"/>
    <col min="109" max="109" customWidth="1" width="9.140625" style="13"/>
    <col min="110" max="110" customWidth="1" width="9.140625" style="13"/>
    <col min="111" max="111" customWidth="1" width="9.140625" style="13"/>
    <col min="112" max="112" customWidth="1" width="9.140625" style="13"/>
    <col min="113" max="113" customWidth="1" width="9.140625" style="13"/>
    <col min="114" max="114" customWidth="1" width="9.140625" style="13"/>
    <col min="115" max="115" customWidth="1" width="9.140625" style="13"/>
    <col min="116" max="116" customWidth="1" width="9.140625" style="13"/>
    <col min="117" max="117" customWidth="1" width="9.140625" style="13"/>
    <col min="118" max="118" customWidth="1" width="9.140625" style="13"/>
    <col min="119" max="119" customWidth="1" width="9.140625" style="13"/>
    <col min="120" max="120" customWidth="1" width="9.140625" style="13"/>
    <col min="121" max="121" customWidth="1" width="9.140625" style="13"/>
    <col min="122" max="122" customWidth="1" width="9.140625" style="13"/>
    <col min="123" max="123" customWidth="1" width="9.140625" style="13"/>
    <col min="124" max="124" customWidth="1" width="9.140625" style="13"/>
    <col min="125" max="125" customWidth="1" width="9.140625" style="13"/>
    <col min="126" max="126" customWidth="1" width="9.140625" style="13"/>
    <col min="127" max="127" customWidth="1" width="9.140625" style="13"/>
    <col min="128" max="128" customWidth="1" width="9.140625" style="13"/>
    <col min="129" max="129" customWidth="1" width="9.140625" style="13"/>
    <col min="130" max="130" customWidth="1" width="9.140625" style="13"/>
    <col min="131" max="131" customWidth="1" width="9.140625" style="13"/>
    <col min="132" max="132" customWidth="1" width="9.140625" style="13"/>
    <col min="133" max="133" customWidth="1" width="9.140625" style="13"/>
    <col min="134" max="134" customWidth="1" width="9.140625" style="13"/>
    <col min="135" max="135" customWidth="1" width="9.140625" style="13"/>
    <col min="136" max="136" customWidth="1" width="9.140625" style="13"/>
    <col min="137" max="137" customWidth="1" width="9.140625" style="13"/>
    <col min="138" max="138" customWidth="1" width="9.140625" style="13"/>
    <col min="139" max="139" customWidth="1" width="9.140625" style="13"/>
    <col min="140" max="140" customWidth="1" width="9.140625" style="13"/>
    <col min="141" max="141" customWidth="1" width="9.140625" style="13"/>
    <col min="142" max="142" customWidth="1" width="9.140625" style="13"/>
    <col min="143" max="143" customWidth="1" width="9.140625" style="13"/>
    <col min="144" max="144" customWidth="1" width="9.140625" style="13"/>
    <col min="145" max="145" customWidth="1" width="9.140625" style="13"/>
    <col min="146" max="146" customWidth="1" width="9.140625" style="13"/>
    <col min="147" max="147" customWidth="1" width="9.140625" style="13"/>
    <col min="148" max="148" customWidth="1" width="9.140625" style="13"/>
    <col min="149" max="149" customWidth="1" width="9.140625" style="13"/>
    <col min="150" max="150" customWidth="1" width="9.140625" style="13"/>
    <col min="151" max="151" customWidth="1" width="9.140625" style="13"/>
    <col min="152" max="152" customWidth="1" width="9.140625" style="13"/>
    <col min="153" max="153" customWidth="1" width="9.140625" style="13"/>
    <col min="154" max="154" customWidth="1" width="9.140625" style="13"/>
    <col min="155" max="155" customWidth="1" width="9.140625" style="13"/>
    <col min="156" max="156" customWidth="1" width="9.140625" style="13"/>
    <col min="157" max="157" customWidth="1" width="9.140625" style="13"/>
    <col min="158" max="158" customWidth="1" width="9.140625" style="13"/>
    <col min="159" max="159" customWidth="1" width="9.140625" style="13"/>
    <col min="160" max="160" customWidth="1" width="9.140625" style="13"/>
    <col min="161" max="161" customWidth="1" width="9.140625" style="13"/>
    <col min="162" max="162" customWidth="1" width="9.140625" style="13"/>
    <col min="163" max="163" customWidth="1" width="9.140625" style="13"/>
    <col min="164" max="164" customWidth="1" width="9.140625" style="13"/>
    <col min="165" max="165" customWidth="1" width="9.140625" style="13"/>
    <col min="166" max="166" customWidth="1" width="9.140625" style="13"/>
    <col min="167" max="167" customWidth="1" width="9.140625" style="13"/>
    <col min="168" max="168" customWidth="1" width="9.140625" style="13"/>
    <col min="169" max="169" customWidth="1" width="9.140625" style="13"/>
    <col min="170" max="170" customWidth="1" width="9.140625" style="13"/>
    <col min="171" max="171" customWidth="1" width="9.140625" style="13"/>
    <col min="172" max="172" customWidth="1" width="9.140625" style="13"/>
    <col min="173" max="173" customWidth="1" width="9.140625" style="13"/>
    <col min="174" max="174" customWidth="1" width="9.140625" style="13"/>
    <col min="175" max="175" customWidth="1" width="9.140625" style="13"/>
    <col min="176" max="176" customWidth="1" width="9.140625" style="13"/>
    <col min="177" max="177" customWidth="1" width="9.140625" style="13"/>
    <col min="178" max="178" customWidth="1" width="9.140625" style="13"/>
    <col min="179" max="179" customWidth="1" width="9.140625" style="13"/>
    <col min="180" max="180" customWidth="1" width="9.140625" style="13"/>
    <col min="181" max="181" customWidth="1" width="9.140625" style="13"/>
    <col min="182" max="182" customWidth="1" width="9.140625" style="13"/>
    <col min="183" max="183" customWidth="1" width="9.140625" style="13"/>
    <col min="184" max="184" customWidth="1" width="9.140625" style="13"/>
    <col min="185" max="185" customWidth="1" width="9.140625" style="13"/>
    <col min="186" max="186" customWidth="1" width="9.140625" style="13"/>
    <col min="187" max="187" customWidth="1" width="9.140625" style="13"/>
    <col min="188" max="188" customWidth="1" width="9.140625" style="13"/>
    <col min="189" max="189" customWidth="1" width="9.140625" style="13"/>
    <col min="190" max="190" customWidth="1" width="9.140625" style="13"/>
    <col min="191" max="191" customWidth="1" width="9.140625" style="13"/>
    <col min="192" max="192" customWidth="1" width="9.140625" style="13"/>
    <col min="193" max="193" customWidth="1" width="9.140625" style="13"/>
    <col min="194" max="194" customWidth="1" width="9.140625" style="13"/>
    <col min="195" max="195" customWidth="1" width="9.140625" style="13"/>
    <col min="196" max="196" customWidth="1" width="9.140625" style="13"/>
    <col min="197" max="197" customWidth="1" width="9.140625" style="13"/>
    <col min="198" max="198" customWidth="1" width="9.140625" style="13"/>
    <col min="199" max="199" customWidth="1" width="9.140625" style="13"/>
    <col min="200" max="200" customWidth="1" width="9.140625" style="13"/>
    <col min="201" max="201" customWidth="1" width="9.140625" style="13"/>
    <col min="202" max="202" customWidth="1" width="9.140625" style="13"/>
    <col min="203" max="203" customWidth="1" width="9.140625" style="13"/>
    <col min="204" max="204" customWidth="1" width="9.140625" style="13"/>
    <col min="205" max="205" customWidth="1" width="9.140625" style="13"/>
    <col min="206" max="206" customWidth="1" width="9.140625" style="13"/>
    <col min="207" max="207" customWidth="1" width="9.140625" style="13"/>
    <col min="208" max="208" customWidth="1" width="9.140625" style="13"/>
    <col min="209" max="209" customWidth="1" width="9.140625" style="13"/>
    <col min="210" max="210" customWidth="1" width="9.140625" style="13"/>
    <col min="211" max="211" customWidth="1" width="9.140625" style="13"/>
    <col min="212" max="212" customWidth="1" width="9.140625" style="13"/>
    <col min="213" max="213" customWidth="1" width="9.140625" style="13"/>
    <col min="214" max="214" customWidth="1" width="9.140625" style="13"/>
    <col min="215" max="215" customWidth="1" width="9.140625" style="13"/>
    <col min="216" max="216" customWidth="1" width="9.140625" style="13"/>
    <col min="217" max="217" customWidth="1" width="9.140625" style="13"/>
    <col min="218" max="218" customWidth="1" width="9.140625" style="13"/>
    <col min="219" max="219" customWidth="1" width="9.140625" style="13"/>
    <col min="220" max="220" customWidth="1" width="9.140625" style="13"/>
    <col min="221" max="221" customWidth="1" width="9.140625" style="13"/>
    <col min="222" max="222" customWidth="1" width="9.140625" style="13"/>
    <col min="223" max="223" customWidth="1" width="9.140625" style="13"/>
    <col min="224" max="224" customWidth="1" width="9.140625" style="13"/>
    <col min="225" max="225" customWidth="1" width="9.140625" style="13"/>
    <col min="226" max="226" customWidth="1" width="9.140625" style="13"/>
    <col min="227" max="227" customWidth="1" width="9.140625" style="13"/>
    <col min="228" max="228" customWidth="1" width="9.140625" style="13"/>
    <col min="229" max="229" customWidth="1" width="9.140625" style="13"/>
    <col min="230" max="230" customWidth="1" width="9.140625" style="13"/>
    <col min="231" max="231" customWidth="1" width="9.140625" style="13"/>
    <col min="232" max="232" customWidth="1" width="9.140625" style="13"/>
    <col min="233" max="233" customWidth="1" width="9.140625" style="13"/>
    <col min="234" max="234" customWidth="1" width="9.140625" style="13"/>
    <col min="235" max="235" customWidth="1" width="9.140625" style="13"/>
    <col min="236" max="236" customWidth="1" width="9.140625" style="13"/>
    <col min="237" max="237" customWidth="1" width="9.140625" style="13"/>
    <col min="238" max="238" customWidth="1" width="9.140625" style="13"/>
    <col min="239" max="239" customWidth="1" width="9.140625" style="13"/>
    <col min="240" max="240" customWidth="1" width="9.140625" style="13"/>
    <col min="241" max="241" customWidth="1" width="9.140625" style="13"/>
    <col min="242" max="242" customWidth="1" width="9.140625" style="13"/>
    <col min="243" max="243" customWidth="1" width="9.140625" style="13"/>
    <col min="244" max="244" customWidth="1" width="9.140625" style="13"/>
    <col min="245" max="245" customWidth="1" width="9.140625" style="13"/>
    <col min="246" max="246" customWidth="1" width="9.140625" style="13"/>
    <col min="247" max="247" customWidth="1" width="9.140625" style="13"/>
    <col min="248" max="248" customWidth="1" width="9.140625" style="13"/>
    <col min="249" max="249" customWidth="1" width="9.140625" style="13"/>
    <col min="250" max="250" customWidth="1" width="9.140625" style="13"/>
    <col min="251" max="251" customWidth="1" width="9.140625" style="13"/>
    <col min="252" max="252" customWidth="1" width="9.140625" style="13"/>
    <col min="253" max="253" customWidth="1" width="9.140625" style="13"/>
    <col min="254" max="254" customWidth="1" width="9.140625" style="13"/>
    <col min="255" max="255" customWidth="1" width="9.140625" style="13"/>
    <col min="256" max="256" customWidth="1" width="9.140625" style="13"/>
    <col min="257" max="16384" width="9" style="0" hidden="0"/>
  </cols>
  <sheetData>
    <row r="1" spans="8:8" ht="20.25" customFormat="1" customHeight="1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8:8" ht="29.25" customFormat="1" customHeight="1">
      <c r="A2" s="16" t="s">
        <v>187</v>
      </c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</row>
    <row r="3" spans="8:8" ht="15.75" customFormat="1" customHeight="1">
      <c r="A3" s="19" t="s">
        <v>189</v>
      </c>
      <c r="B3" s="19"/>
      <c r="C3" s="19"/>
      <c r="D3" s="20"/>
      <c r="E3" s="2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8:8" ht="11.25" customFormat="1" customHeight="1">
      <c r="A4" s="21" t="s">
        <v>0</v>
      </c>
      <c r="B4" s="21"/>
      <c r="C4" s="22" t="s">
        <v>1</v>
      </c>
      <c r="D4" s="23" t="s">
        <v>387</v>
      </c>
      <c r="E4" s="23" t="s">
        <v>388</v>
      </c>
      <c r="F4" s="24" t="s">
        <v>22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5" t="s">
        <v>2</v>
      </c>
      <c r="U4" s="25" t="s">
        <v>3</v>
      </c>
      <c r="V4" s="25" t="s">
        <v>23</v>
      </c>
      <c r="W4" s="26" t="s">
        <v>4</v>
      </c>
    </row>
    <row r="5" spans="8:8" ht="11.25" customHeight="1">
      <c r="A5" s="27"/>
      <c r="B5" s="27"/>
      <c r="C5" s="22"/>
      <c r="D5" s="23"/>
      <c r="E5" s="23"/>
      <c r="F5" s="24">
        <v>1.0</v>
      </c>
      <c r="G5" s="28">
        <v>2.0</v>
      </c>
      <c r="H5" s="28">
        <v>3.0</v>
      </c>
      <c r="I5" s="28">
        <v>4.0</v>
      </c>
      <c r="J5" s="28">
        <v>5.0</v>
      </c>
      <c r="K5" s="28">
        <v>6.0</v>
      </c>
      <c r="L5" s="28">
        <v>7.0</v>
      </c>
      <c r="M5" s="28">
        <v>8.0</v>
      </c>
      <c r="N5" s="28">
        <v>9.0</v>
      </c>
      <c r="O5" s="28">
        <v>10.0</v>
      </c>
      <c r="P5" s="28">
        <v>11.0</v>
      </c>
      <c r="Q5" s="28">
        <v>12.0</v>
      </c>
      <c r="R5" s="28">
        <v>13.0</v>
      </c>
      <c r="S5" s="28">
        <v>14.0</v>
      </c>
      <c r="T5" s="25"/>
      <c r="U5" s="25"/>
      <c r="V5" s="25"/>
      <c r="W5" s="26"/>
    </row>
    <row r="6" spans="8:8" ht="11.25" customHeight="1">
      <c r="A6" s="29"/>
      <c r="B6" s="29"/>
      <c r="C6" s="22"/>
      <c r="D6" s="23"/>
      <c r="E6" s="23"/>
      <c r="F6" s="30">
        <v>1.0</v>
      </c>
      <c r="G6" s="31">
        <v>1.0</v>
      </c>
      <c r="H6" s="31">
        <v>1.0</v>
      </c>
      <c r="I6" s="31">
        <v>1.0</v>
      </c>
      <c r="J6" s="31">
        <v>1.0</v>
      </c>
      <c r="K6" s="31">
        <v>1.0</v>
      </c>
      <c r="L6" s="31">
        <v>1.0</v>
      </c>
      <c r="M6" s="31">
        <v>1.0</v>
      </c>
      <c r="N6" s="31">
        <v>1.0</v>
      </c>
      <c r="O6" s="31">
        <v>2.0</v>
      </c>
      <c r="P6" s="31">
        <v>2.0</v>
      </c>
      <c r="Q6" s="31">
        <v>2.0</v>
      </c>
      <c r="R6" s="31">
        <v>2.0</v>
      </c>
      <c r="S6" s="31">
        <v>3.0</v>
      </c>
      <c r="T6" s="25"/>
      <c r="U6" s="25"/>
      <c r="V6" s="25"/>
      <c r="W6" s="26"/>
    </row>
    <row r="7" spans="8:8">
      <c r="A7" s="32">
        <v>1.0</v>
      </c>
      <c r="B7" s="32"/>
      <c r="C7" s="33" t="s">
        <v>26</v>
      </c>
      <c r="D7" s="34"/>
      <c r="E7" s="34"/>
      <c r="F7" s="35">
        <v>1.0</v>
      </c>
      <c r="G7" s="32">
        <v>1.0</v>
      </c>
      <c r="H7" s="32">
        <v>1.0</v>
      </c>
      <c r="I7" s="32">
        <v>1.0</v>
      </c>
      <c r="J7" s="32">
        <v>1.0</v>
      </c>
      <c r="K7" s="32">
        <v>0.0</v>
      </c>
      <c r="L7" s="32">
        <v>1.0</v>
      </c>
      <c r="M7" s="32">
        <v>1.0</v>
      </c>
      <c r="N7" s="32">
        <v>1.0</v>
      </c>
      <c r="O7" s="32">
        <v>2.0</v>
      </c>
      <c r="P7" s="32">
        <v>1.0</v>
      </c>
      <c r="Q7" s="32">
        <v>0.0</v>
      </c>
      <c r="R7" s="32">
        <v>2.0</v>
      </c>
      <c r="S7" s="32">
        <v>3.0</v>
      </c>
      <c r="T7" s="32">
        <f>14-U7</f>
        <v>12.0</v>
      </c>
      <c r="U7" s="32">
        <f>COUNTIF(F7:S7,0)</f>
        <v>2.0</v>
      </c>
      <c r="V7" s="32">
        <f>SUM(F7:S7)</f>
        <v>16.0</v>
      </c>
      <c r="W7" s="32" t="str">
        <f>IF(V7&gt;=6,"pass",IF(V7&lt;=5.9,"fail", ))</f>
        <v>pass</v>
      </c>
    </row>
    <row r="8" spans="8:8">
      <c r="A8" s="32">
        <v>2.0</v>
      </c>
      <c r="B8" s="32"/>
      <c r="C8" s="36" t="s">
        <v>27</v>
      </c>
      <c r="D8" s="37"/>
      <c r="E8" s="37"/>
      <c r="F8" s="35">
        <v>1.0</v>
      </c>
      <c r="G8" s="32">
        <v>1.0</v>
      </c>
      <c r="H8" s="32">
        <v>1.0</v>
      </c>
      <c r="I8" s="32">
        <v>1.0</v>
      </c>
      <c r="J8" s="32">
        <v>0.0</v>
      </c>
      <c r="K8" s="32">
        <v>0.0</v>
      </c>
      <c r="L8" s="32">
        <v>0.0</v>
      </c>
      <c r="M8" s="32">
        <v>0.0</v>
      </c>
      <c r="N8" s="32">
        <v>0.0</v>
      </c>
      <c r="O8" s="32">
        <v>2.0</v>
      </c>
      <c r="P8" s="32">
        <v>0.0</v>
      </c>
      <c r="Q8" s="32">
        <v>0.0</v>
      </c>
      <c r="R8" s="32">
        <v>2.0</v>
      </c>
      <c r="S8" s="32">
        <v>1.0</v>
      </c>
      <c r="T8" s="32">
        <f>14-U8</f>
        <v>7.0</v>
      </c>
      <c r="U8" s="32">
        <f>COUNTIF(F8:S8,0)</f>
        <v>7.0</v>
      </c>
      <c r="V8" s="32">
        <f>SUM(F8:S8)</f>
        <v>9.0</v>
      </c>
      <c r="W8" s="32" t="str">
        <f>IF(V8&gt;=6,"pass",IF(V8&lt;=5.9,"fail", ))</f>
        <v>pass</v>
      </c>
    </row>
    <row r="9" spans="8:8">
      <c r="A9" s="32">
        <v>3.0</v>
      </c>
      <c r="B9" s="32"/>
      <c r="C9" s="33" t="s">
        <v>28</v>
      </c>
      <c r="D9" s="34"/>
      <c r="E9" s="34"/>
      <c r="F9" s="35">
        <v>1.0</v>
      </c>
      <c r="G9" s="32">
        <v>0.0</v>
      </c>
      <c r="H9" s="32">
        <v>1.0</v>
      </c>
      <c r="I9" s="32">
        <v>1.0</v>
      </c>
      <c r="J9" s="32">
        <v>1.0</v>
      </c>
      <c r="K9" s="32">
        <v>0.0</v>
      </c>
      <c r="L9" s="32">
        <v>0.0</v>
      </c>
      <c r="M9" s="32">
        <v>0.0</v>
      </c>
      <c r="N9" s="32">
        <v>1.0</v>
      </c>
      <c r="O9" s="32">
        <v>2.0</v>
      </c>
      <c r="P9" s="32">
        <v>0.0</v>
      </c>
      <c r="Q9" s="32">
        <v>0.0</v>
      </c>
      <c r="R9" s="32">
        <v>1.0</v>
      </c>
      <c r="S9" s="32">
        <v>3.0</v>
      </c>
      <c r="T9" s="32">
        <f>14-U9</f>
        <v>8.0</v>
      </c>
      <c r="U9" s="32">
        <f>COUNTIF(F9:S9,0)</f>
        <v>6.0</v>
      </c>
      <c r="V9" s="32">
        <f>SUM(F9:S9)</f>
        <v>11.0</v>
      </c>
      <c r="W9" s="32" t="str">
        <f>IF(V9&gt;=6,"pass",IF(V9&lt;=5.9,"fail", ))</f>
        <v>pass</v>
      </c>
    </row>
    <row r="10" spans="8:8">
      <c r="A10" s="32">
        <v>4.0</v>
      </c>
      <c r="B10" s="32"/>
      <c r="C10" s="33" t="s">
        <v>29</v>
      </c>
      <c r="D10" s="34"/>
      <c r="E10" s="34"/>
      <c r="F10" s="35">
        <v>1.0</v>
      </c>
      <c r="G10" s="32">
        <v>0.0</v>
      </c>
      <c r="H10" s="32">
        <v>1.0</v>
      </c>
      <c r="I10" s="32">
        <v>1.0</v>
      </c>
      <c r="J10" s="32">
        <v>0.0</v>
      </c>
      <c r="K10" s="32">
        <v>0.0</v>
      </c>
      <c r="L10" s="32">
        <v>0.0</v>
      </c>
      <c r="M10" s="32">
        <v>1.0</v>
      </c>
      <c r="N10" s="32">
        <v>1.0</v>
      </c>
      <c r="O10" s="32">
        <v>2.0</v>
      </c>
      <c r="P10" s="32">
        <v>0.0</v>
      </c>
      <c r="Q10" s="32">
        <v>0.0</v>
      </c>
      <c r="R10" s="32">
        <v>2.0</v>
      </c>
      <c r="S10" s="32">
        <v>3.0</v>
      </c>
      <c r="T10" s="32">
        <f>14-U10</f>
        <v>8.0</v>
      </c>
      <c r="U10" s="32">
        <f>COUNTIF(F10:S10,0)</f>
        <v>6.0</v>
      </c>
      <c r="V10" s="32">
        <f>SUM(F10:S10)</f>
        <v>12.0</v>
      </c>
      <c r="W10" s="32" t="str">
        <f>IF(V10&gt;=6,"pass",IF(V10&lt;=5.9,"fail", ))</f>
        <v>pass</v>
      </c>
    </row>
    <row r="11" spans="8:8">
      <c r="A11" s="32">
        <v>5.0</v>
      </c>
      <c r="B11" s="32"/>
      <c r="C11" s="33" t="s">
        <v>30</v>
      </c>
      <c r="D11" s="38"/>
      <c r="E11" s="38"/>
      <c r="F11" s="32">
        <v>1.0</v>
      </c>
      <c r="G11" s="32">
        <v>0.0</v>
      </c>
      <c r="H11" s="32">
        <v>1.0</v>
      </c>
      <c r="I11" s="32">
        <v>1.0</v>
      </c>
      <c r="J11" s="32">
        <v>0.0</v>
      </c>
      <c r="K11" s="32">
        <v>0.0</v>
      </c>
      <c r="L11" s="32">
        <v>0.0</v>
      </c>
      <c r="M11" s="32">
        <v>0.0</v>
      </c>
      <c r="N11" s="32">
        <v>0.0</v>
      </c>
      <c r="O11" s="32">
        <v>2.0</v>
      </c>
      <c r="P11" s="32">
        <v>0.0</v>
      </c>
      <c r="Q11" s="32">
        <v>0.0</v>
      </c>
      <c r="R11" s="32">
        <v>2.0</v>
      </c>
      <c r="S11" s="32">
        <v>3.0</v>
      </c>
      <c r="T11" s="32">
        <f>14-U11</f>
        <v>6.0</v>
      </c>
      <c r="U11" s="32">
        <f>COUNTIF(F11:S11,0)</f>
        <v>8.0</v>
      </c>
      <c r="V11" s="32">
        <f>SUM(F11:S11)</f>
        <v>10.0</v>
      </c>
      <c r="W11" s="32" t="str">
        <f>IF(V11&gt;=6,"pass",IF(V11&lt;=5.9,"fail", ))</f>
        <v>pass</v>
      </c>
    </row>
    <row r="12" spans="8:8">
      <c r="A12" s="32">
        <v>6.0</v>
      </c>
      <c r="B12" s="32"/>
      <c r="C12" s="33" t="s">
        <v>31</v>
      </c>
      <c r="D12" s="33"/>
      <c r="E12" s="33"/>
      <c r="F12" s="32">
        <v>0.0</v>
      </c>
      <c r="G12" s="32">
        <v>0.0</v>
      </c>
      <c r="H12" s="32">
        <v>1.0</v>
      </c>
      <c r="I12" s="32">
        <v>1.0</v>
      </c>
      <c r="J12" s="32">
        <v>0.0</v>
      </c>
      <c r="K12" s="32">
        <v>0.0</v>
      </c>
      <c r="L12" s="32">
        <v>0.0</v>
      </c>
      <c r="M12" s="32">
        <v>0.0</v>
      </c>
      <c r="N12" s="32">
        <v>0.0</v>
      </c>
      <c r="O12" s="32">
        <v>2.0</v>
      </c>
      <c r="P12" s="32">
        <v>0.0</v>
      </c>
      <c r="Q12" s="32">
        <v>0.0</v>
      </c>
      <c r="R12" s="32">
        <v>0.0</v>
      </c>
      <c r="S12" s="32">
        <v>2.0</v>
      </c>
      <c r="T12" s="32">
        <f>14-U12</f>
        <v>4.0</v>
      </c>
      <c r="U12" s="32">
        <f>COUNTIF(F12:S12,0)</f>
        <v>10.0</v>
      </c>
      <c r="V12" s="32">
        <f>SUM(F12:S12)</f>
        <v>6.0</v>
      </c>
      <c r="W12" s="32" t="str">
        <f>IF(V12&gt;=6,"pass",IF(V12&lt;=5.9,"fail", ))</f>
        <v>pass</v>
      </c>
    </row>
    <row r="13" spans="8:8">
      <c r="A13" s="32">
        <v>7.0</v>
      </c>
      <c r="B13" s="32"/>
      <c r="C13" s="33" t="s">
        <v>32</v>
      </c>
      <c r="D13" s="33"/>
      <c r="E13" s="33"/>
      <c r="F13" s="32">
        <v>1.0</v>
      </c>
      <c r="G13" s="32">
        <v>1.0</v>
      </c>
      <c r="H13" s="32">
        <v>1.0</v>
      </c>
      <c r="I13" s="32">
        <v>1.0</v>
      </c>
      <c r="J13" s="32">
        <v>0.0</v>
      </c>
      <c r="K13" s="32">
        <v>0.0</v>
      </c>
      <c r="L13" s="32">
        <v>0.5</v>
      </c>
      <c r="M13" s="32">
        <v>1.0</v>
      </c>
      <c r="N13" s="32">
        <v>0.0</v>
      </c>
      <c r="O13" s="32">
        <v>2.0</v>
      </c>
      <c r="P13" s="32">
        <v>0.0</v>
      </c>
      <c r="Q13" s="32">
        <v>0.0</v>
      </c>
      <c r="R13" s="32">
        <v>2.0</v>
      </c>
      <c r="S13" s="32">
        <v>0.5</v>
      </c>
      <c r="T13" s="32">
        <f>14-U13</f>
        <v>9.0</v>
      </c>
      <c r="U13" s="32">
        <f>COUNTIF(F13:S13,0)</f>
        <v>5.0</v>
      </c>
      <c r="V13" s="32">
        <f>SUM(F13:S13)</f>
        <v>10.0</v>
      </c>
      <c r="W13" s="32" t="str">
        <f>IF(V13&gt;=6,"pass",IF(V13&lt;=5.9,"fail", ))</f>
        <v>pass</v>
      </c>
    </row>
    <row r="14" spans="8:8">
      <c r="A14" s="32">
        <v>8.0</v>
      </c>
      <c r="B14" s="32"/>
      <c r="C14" s="33" t="s">
        <v>33</v>
      </c>
      <c r="D14" s="33"/>
      <c r="E14" s="33"/>
      <c r="F14" s="32">
        <v>1.0</v>
      </c>
      <c r="G14" s="32">
        <v>1.0</v>
      </c>
      <c r="H14" s="32">
        <v>1.0</v>
      </c>
      <c r="I14" s="32">
        <v>1.0</v>
      </c>
      <c r="J14" s="32">
        <v>0.0</v>
      </c>
      <c r="K14" s="32">
        <v>0.0</v>
      </c>
      <c r="L14" s="32">
        <v>0.0</v>
      </c>
      <c r="M14" s="32">
        <v>0.0</v>
      </c>
      <c r="N14" s="32">
        <v>0.0</v>
      </c>
      <c r="O14" s="32">
        <v>2.0</v>
      </c>
      <c r="P14" s="32">
        <v>0.0</v>
      </c>
      <c r="Q14" s="32">
        <v>0.0</v>
      </c>
      <c r="R14" s="32">
        <v>2.0</v>
      </c>
      <c r="S14" s="32">
        <v>1.0</v>
      </c>
      <c r="T14" s="32">
        <f>14-U14</f>
        <v>7.0</v>
      </c>
      <c r="U14" s="32">
        <f>COUNTIF(F14:S14,0)</f>
        <v>7.0</v>
      </c>
      <c r="V14" s="32">
        <f>SUM(F14:S14)</f>
        <v>9.0</v>
      </c>
      <c r="W14" s="32" t="str">
        <f>IF(V14&gt;=6,"pass",IF(V14&lt;=5.9,"fail", ))</f>
        <v>pass</v>
      </c>
    </row>
    <row r="15" spans="8:8">
      <c r="A15" s="32">
        <v>9.0</v>
      </c>
      <c r="B15" s="32"/>
      <c r="C15" s="33" t="s">
        <v>34</v>
      </c>
      <c r="D15" s="33"/>
      <c r="E15" s="33"/>
      <c r="F15" s="32">
        <v>1.0</v>
      </c>
      <c r="G15" s="32">
        <v>1.0</v>
      </c>
      <c r="H15" s="32">
        <v>1.0</v>
      </c>
      <c r="I15" s="32">
        <v>1.0</v>
      </c>
      <c r="J15" s="32">
        <v>0.0</v>
      </c>
      <c r="K15" s="32">
        <v>0.0</v>
      </c>
      <c r="L15" s="32">
        <v>1.0</v>
      </c>
      <c r="M15" s="32">
        <v>1.0</v>
      </c>
      <c r="N15" s="32">
        <v>1.0</v>
      </c>
      <c r="O15" s="32">
        <v>2.0</v>
      </c>
      <c r="P15" s="32">
        <v>0.0</v>
      </c>
      <c r="Q15" s="32">
        <v>0.0</v>
      </c>
      <c r="R15" s="32">
        <v>2.0</v>
      </c>
      <c r="S15" s="32">
        <v>1.0</v>
      </c>
      <c r="T15" s="32">
        <f>14-U15</f>
        <v>10.0</v>
      </c>
      <c r="U15" s="32">
        <f>COUNTIF(F15:S15,0)</f>
        <v>4.0</v>
      </c>
      <c r="V15" s="32">
        <f>SUM(F15:S15)</f>
        <v>12.0</v>
      </c>
      <c r="W15" s="32" t="str">
        <f>IF(V15&gt;=6,"pass",IF(V15&lt;=5.9,"fail", ))</f>
        <v>pass</v>
      </c>
    </row>
    <row r="16" spans="8:8">
      <c r="A16" s="32">
        <v>10.0</v>
      </c>
      <c r="B16" s="32"/>
      <c r="C16" s="33" t="s">
        <v>35</v>
      </c>
      <c r="D16" s="33"/>
      <c r="E16" s="33"/>
      <c r="F16" s="32">
        <v>0.0</v>
      </c>
      <c r="G16" s="32">
        <v>0.0</v>
      </c>
      <c r="H16" s="32">
        <v>1.0</v>
      </c>
      <c r="I16" s="32">
        <v>1.0</v>
      </c>
      <c r="J16" s="32">
        <v>0.0</v>
      </c>
      <c r="K16" s="32">
        <v>0.0</v>
      </c>
      <c r="L16" s="32">
        <v>0.0</v>
      </c>
      <c r="M16" s="32">
        <v>0.0</v>
      </c>
      <c r="N16" s="32">
        <v>0.0</v>
      </c>
      <c r="O16" s="32">
        <v>2.0</v>
      </c>
      <c r="P16" s="32">
        <v>0.0</v>
      </c>
      <c r="Q16" s="32">
        <v>0.0</v>
      </c>
      <c r="R16" s="32">
        <v>0.0</v>
      </c>
      <c r="S16" s="32">
        <v>1.0</v>
      </c>
      <c r="T16" s="32">
        <f>14-U16</f>
        <v>4.0</v>
      </c>
      <c r="U16" s="32">
        <f>COUNTIF(F16:S16,0)</f>
        <v>10.0</v>
      </c>
      <c r="V16" s="32">
        <f>SUM(F16:S16)</f>
        <v>5.0</v>
      </c>
      <c r="W16" s="32" t="str">
        <f>IF(V16&gt;=6,"pass",IF(V16&lt;=5.9,"fail", ))</f>
        <v>fail</v>
      </c>
    </row>
    <row r="17" spans="8:8">
      <c r="A17" s="32">
        <v>11.0</v>
      </c>
      <c r="B17" s="32"/>
      <c r="C17" s="33" t="s">
        <v>36</v>
      </c>
      <c r="D17" s="33"/>
      <c r="E17" s="33"/>
      <c r="F17" s="32">
        <v>1.0</v>
      </c>
      <c r="G17" s="32">
        <v>1.0</v>
      </c>
      <c r="H17" s="32">
        <v>1.0</v>
      </c>
      <c r="I17" s="32">
        <v>1.0</v>
      </c>
      <c r="J17" s="32">
        <v>0.0</v>
      </c>
      <c r="K17" s="32">
        <v>0.0</v>
      </c>
      <c r="L17" s="32">
        <v>0.0</v>
      </c>
      <c r="M17" s="32">
        <v>0.0</v>
      </c>
      <c r="N17" s="32">
        <v>0.0</v>
      </c>
      <c r="O17" s="32">
        <v>2.0</v>
      </c>
      <c r="P17" s="32">
        <v>0.0</v>
      </c>
      <c r="Q17" s="32">
        <v>0.0</v>
      </c>
      <c r="R17" s="32">
        <v>1.0</v>
      </c>
      <c r="S17" s="32">
        <v>1.0</v>
      </c>
      <c r="T17" s="32">
        <f>14-U17</f>
        <v>7.0</v>
      </c>
      <c r="U17" s="32">
        <f>COUNTIF(F17:S17,0)</f>
        <v>7.0</v>
      </c>
      <c r="V17" s="32">
        <f>SUM(F17:S17)</f>
        <v>8.0</v>
      </c>
      <c r="W17" s="32" t="str">
        <f>IF(V17&gt;=6,"pass",IF(V17&lt;=5.9,"fail", ))</f>
        <v>pass</v>
      </c>
    </row>
    <row r="18" spans="8:8">
      <c r="A18" s="32">
        <v>12.0</v>
      </c>
      <c r="B18" s="32"/>
      <c r="C18" s="33" t="s">
        <v>37</v>
      </c>
      <c r="D18" s="33"/>
      <c r="E18" s="33"/>
      <c r="F18" s="32">
        <v>1.0</v>
      </c>
      <c r="G18" s="32">
        <v>1.0</v>
      </c>
      <c r="H18" s="32">
        <v>1.0</v>
      </c>
      <c r="I18" s="32">
        <v>1.0</v>
      </c>
      <c r="J18" s="32">
        <v>0.0</v>
      </c>
      <c r="K18" s="32">
        <v>0.0</v>
      </c>
      <c r="L18" s="32">
        <v>0.0</v>
      </c>
      <c r="M18" s="32">
        <v>0.0</v>
      </c>
      <c r="N18" s="32">
        <v>0.0</v>
      </c>
      <c r="O18" s="32">
        <v>2.0</v>
      </c>
      <c r="P18" s="32">
        <v>0.0</v>
      </c>
      <c r="Q18" s="32">
        <v>0.0</v>
      </c>
      <c r="R18" s="32">
        <v>2.0</v>
      </c>
      <c r="S18" s="32">
        <v>1.0</v>
      </c>
      <c r="T18" s="32">
        <f>14-U18</f>
        <v>7.0</v>
      </c>
      <c r="U18" s="32">
        <f>COUNTIF(F18:S18,0)</f>
        <v>7.0</v>
      </c>
      <c r="V18" s="32">
        <f>SUM(F18:S18)</f>
        <v>9.0</v>
      </c>
      <c r="W18" s="32" t="str">
        <f>IF(V18&gt;=6,"pass",IF(V18&lt;=5.9,"fail", ))</f>
        <v>pass</v>
      </c>
    </row>
    <row r="19" spans="8:8">
      <c r="A19" s="32">
        <v>13.0</v>
      </c>
      <c r="B19" s="32"/>
      <c r="C19" s="33" t="s">
        <v>38</v>
      </c>
      <c r="D19" s="33"/>
      <c r="E19" s="33"/>
      <c r="F19" s="32">
        <v>1.0</v>
      </c>
      <c r="G19" s="32">
        <v>1.0</v>
      </c>
      <c r="H19" s="32">
        <v>1.0</v>
      </c>
      <c r="I19" s="32">
        <v>1.0</v>
      </c>
      <c r="J19" s="32">
        <v>0.0</v>
      </c>
      <c r="K19" s="32">
        <v>0.0</v>
      </c>
      <c r="L19" s="32">
        <v>0.0</v>
      </c>
      <c r="M19" s="32">
        <v>1.0</v>
      </c>
      <c r="N19" s="32">
        <v>1.0</v>
      </c>
      <c r="O19" s="32">
        <v>2.0</v>
      </c>
      <c r="P19" s="32">
        <v>0.0</v>
      </c>
      <c r="Q19" s="32">
        <v>0.0</v>
      </c>
      <c r="R19" s="32">
        <v>2.0</v>
      </c>
      <c r="S19" s="32">
        <v>1.0</v>
      </c>
      <c r="T19" s="32">
        <f>14-U19</f>
        <v>9.0</v>
      </c>
      <c r="U19" s="32">
        <f>COUNTIF(F19:S19,0)</f>
        <v>5.0</v>
      </c>
      <c r="V19" s="32">
        <f>SUM(F19:S19)</f>
        <v>11.0</v>
      </c>
      <c r="W19" s="32" t="str">
        <f>IF(V19&gt;=6,"pass",IF(V19&lt;=5.9,"fail", ))</f>
        <v>pass</v>
      </c>
    </row>
    <row r="20" spans="8:8">
      <c r="A20" s="32">
        <v>14.0</v>
      </c>
      <c r="B20" s="32"/>
      <c r="C20" s="33" t="s">
        <v>39</v>
      </c>
      <c r="D20" s="33"/>
      <c r="E20" s="33"/>
      <c r="F20" s="32">
        <v>1.0</v>
      </c>
      <c r="G20" s="32">
        <v>1.0</v>
      </c>
      <c r="H20" s="32">
        <v>1.0</v>
      </c>
      <c r="I20" s="32">
        <v>1.0</v>
      </c>
      <c r="J20" s="32">
        <v>0.0</v>
      </c>
      <c r="K20" s="32">
        <v>1.0</v>
      </c>
      <c r="L20" s="32">
        <v>0.0</v>
      </c>
      <c r="M20" s="32">
        <v>0.0</v>
      </c>
      <c r="N20" s="32">
        <v>1.0</v>
      </c>
      <c r="O20" s="32">
        <v>2.0</v>
      </c>
      <c r="P20" s="32">
        <v>0.0</v>
      </c>
      <c r="Q20" s="32">
        <v>0.0</v>
      </c>
      <c r="R20" s="32">
        <v>2.0</v>
      </c>
      <c r="S20" s="32">
        <v>1.0</v>
      </c>
      <c r="T20" s="32">
        <f>14-U20</f>
        <v>9.0</v>
      </c>
      <c r="U20" s="32">
        <f>COUNTIF(F20:S20,0)</f>
        <v>5.0</v>
      </c>
      <c r="V20" s="32">
        <f>SUM(F20:S20)</f>
        <v>11.0</v>
      </c>
      <c r="W20" s="32" t="str">
        <f>IF(V20&gt;=6,"pass",IF(V20&lt;=5.9,"fail", ))</f>
        <v>pass</v>
      </c>
    </row>
    <row r="21" spans="8:8">
      <c r="A21" s="32">
        <v>15.0</v>
      </c>
      <c r="B21" s="32"/>
      <c r="C21" s="33" t="s">
        <v>40</v>
      </c>
      <c r="D21" s="33"/>
      <c r="E21" s="33"/>
      <c r="F21" s="32">
        <v>1.0</v>
      </c>
      <c r="G21" s="32">
        <v>1.0</v>
      </c>
      <c r="H21" s="32">
        <v>1.0</v>
      </c>
      <c r="I21" s="32">
        <v>1.0</v>
      </c>
      <c r="J21" s="32">
        <v>0.0</v>
      </c>
      <c r="K21" s="32">
        <v>0.0</v>
      </c>
      <c r="L21" s="32">
        <v>0.0</v>
      </c>
      <c r="M21" s="32">
        <v>0.0</v>
      </c>
      <c r="N21" s="32">
        <v>0.0</v>
      </c>
      <c r="O21" s="32">
        <v>0.0</v>
      </c>
      <c r="P21" s="32">
        <v>1.0</v>
      </c>
      <c r="Q21" s="32">
        <v>0.0</v>
      </c>
      <c r="R21" s="32">
        <v>2.0</v>
      </c>
      <c r="S21" s="32">
        <v>2.0</v>
      </c>
      <c r="T21" s="32">
        <f>14-U21</f>
        <v>7.0</v>
      </c>
      <c r="U21" s="32">
        <f>COUNTIF(F21:S21,0)</f>
        <v>7.0</v>
      </c>
      <c r="V21" s="32">
        <f>SUM(F21:S21)</f>
        <v>9.0</v>
      </c>
      <c r="W21" s="32" t="str">
        <f>IF(V21&gt;=6,"pass",IF(V21&lt;=5.9,"fail", ))</f>
        <v>pass</v>
      </c>
    </row>
    <row r="22" spans="8:8">
      <c r="A22" s="32">
        <v>16.0</v>
      </c>
      <c r="B22" s="32"/>
      <c r="C22" s="33" t="s">
        <v>41</v>
      </c>
      <c r="D22" s="33"/>
      <c r="E22" s="33"/>
      <c r="F22" s="32">
        <v>1.0</v>
      </c>
      <c r="G22" s="32">
        <v>1.0</v>
      </c>
      <c r="H22" s="32">
        <v>1.0</v>
      </c>
      <c r="I22" s="32">
        <v>1.0</v>
      </c>
      <c r="J22" s="32">
        <v>0.0</v>
      </c>
      <c r="K22" s="32">
        <v>0.0</v>
      </c>
      <c r="L22" s="32">
        <v>0.0</v>
      </c>
      <c r="M22" s="32">
        <v>0.0</v>
      </c>
      <c r="N22" s="32">
        <v>1.0</v>
      </c>
      <c r="O22" s="32">
        <v>2.0</v>
      </c>
      <c r="P22" s="32">
        <v>0.0</v>
      </c>
      <c r="Q22" s="32">
        <v>0.0</v>
      </c>
      <c r="R22" s="32">
        <v>0.5</v>
      </c>
      <c r="S22" s="32">
        <v>0.0</v>
      </c>
      <c r="T22" s="32">
        <f>14-U22</f>
        <v>7.0</v>
      </c>
      <c r="U22" s="32">
        <f>COUNTIF(F22:S22,0)</f>
        <v>7.0</v>
      </c>
      <c r="V22" s="32">
        <f>SUM(F22:S22)</f>
        <v>7.5</v>
      </c>
      <c r="W22" s="32" t="str">
        <f>IF(V22&gt;=6,"pass",IF(V22&lt;=5.9,"fail", ))</f>
        <v>pass</v>
      </c>
    </row>
    <row r="23" spans="8:8">
      <c r="A23" s="32">
        <v>17.0</v>
      </c>
      <c r="B23" s="32"/>
      <c r="C23" s="33" t="s">
        <v>42</v>
      </c>
      <c r="D23" s="33"/>
      <c r="E23" s="33"/>
      <c r="F23" s="32">
        <v>1.0</v>
      </c>
      <c r="G23" s="32">
        <v>1.0</v>
      </c>
      <c r="H23" s="32">
        <v>1.0</v>
      </c>
      <c r="I23" s="32">
        <v>1.0</v>
      </c>
      <c r="J23" s="32">
        <v>0.0</v>
      </c>
      <c r="K23" s="32">
        <v>0.0</v>
      </c>
      <c r="L23" s="32">
        <v>0.0</v>
      </c>
      <c r="M23" s="32">
        <v>0.0</v>
      </c>
      <c r="N23" s="32">
        <v>1.0</v>
      </c>
      <c r="O23" s="32">
        <v>2.0</v>
      </c>
      <c r="P23" s="32">
        <v>0.0</v>
      </c>
      <c r="Q23" s="32">
        <v>0.0</v>
      </c>
      <c r="R23" s="32">
        <v>2.0</v>
      </c>
      <c r="S23" s="32">
        <v>3.0</v>
      </c>
      <c r="T23" s="32">
        <f>14-U23</f>
        <v>8.0</v>
      </c>
      <c r="U23" s="32">
        <f>COUNTIF(F23:S23,0)</f>
        <v>6.0</v>
      </c>
      <c r="V23" s="32">
        <f>SUM(F23:S23)</f>
        <v>12.0</v>
      </c>
      <c r="W23" s="32" t="str">
        <f>IF(V23&gt;=6,"pass",IF(V23&lt;=5.9,"fail", ))</f>
        <v>pass</v>
      </c>
    </row>
    <row r="24" spans="8:8">
      <c r="A24" s="32">
        <v>18.0</v>
      </c>
      <c r="B24" s="32"/>
      <c r="C24" s="33" t="s">
        <v>43</v>
      </c>
      <c r="D24" s="33"/>
      <c r="E24" s="33"/>
      <c r="F24" s="32">
        <v>1.0</v>
      </c>
      <c r="G24" s="32">
        <v>1.0</v>
      </c>
      <c r="H24" s="32">
        <v>1.0</v>
      </c>
      <c r="I24" s="32">
        <v>0.0</v>
      </c>
      <c r="J24" s="32">
        <v>0.0</v>
      </c>
      <c r="K24" s="32">
        <v>0.0</v>
      </c>
      <c r="L24" s="32">
        <v>0.0</v>
      </c>
      <c r="M24" s="32">
        <v>0.0</v>
      </c>
      <c r="N24" s="32">
        <v>0.0</v>
      </c>
      <c r="O24" s="32">
        <v>2.0</v>
      </c>
      <c r="P24" s="32">
        <v>0.0</v>
      </c>
      <c r="Q24" s="32">
        <v>0.0</v>
      </c>
      <c r="R24" s="32">
        <v>1.0</v>
      </c>
      <c r="S24" s="32">
        <v>1.0</v>
      </c>
      <c r="T24" s="32">
        <f>14-U24</f>
        <v>6.0</v>
      </c>
      <c r="U24" s="32">
        <f>COUNTIF(F24:S24,0)</f>
        <v>8.0</v>
      </c>
      <c r="V24" s="32">
        <f>SUM(F24:S24)</f>
        <v>7.0</v>
      </c>
      <c r="W24" s="32" t="str">
        <f>IF(V24&gt;=6,"pass",IF(V24&lt;=5.9,"fail", ))</f>
        <v>pass</v>
      </c>
    </row>
    <row r="25" spans="8:8">
      <c r="A25" s="32">
        <v>19.0</v>
      </c>
      <c r="B25" s="32"/>
      <c r="C25" s="33" t="s">
        <v>44</v>
      </c>
      <c r="D25" s="33"/>
      <c r="E25" s="33"/>
      <c r="F25" s="32">
        <v>1.0</v>
      </c>
      <c r="G25" s="32">
        <v>1.0</v>
      </c>
      <c r="H25" s="32">
        <v>1.0</v>
      </c>
      <c r="I25" s="32">
        <v>1.0</v>
      </c>
      <c r="J25" s="32">
        <v>0.0</v>
      </c>
      <c r="K25" s="32">
        <v>0.0</v>
      </c>
      <c r="L25" s="32">
        <v>0.0</v>
      </c>
      <c r="M25" s="32">
        <v>0.0</v>
      </c>
      <c r="N25" s="32">
        <v>0.0</v>
      </c>
      <c r="O25" s="32">
        <v>2.0</v>
      </c>
      <c r="P25" s="32">
        <v>0.0</v>
      </c>
      <c r="Q25" s="32">
        <v>0.0</v>
      </c>
      <c r="R25" s="32">
        <v>0.0</v>
      </c>
      <c r="S25" s="32">
        <v>2.0</v>
      </c>
      <c r="T25" s="32">
        <f>14-U25</f>
        <v>6.0</v>
      </c>
      <c r="U25" s="32">
        <f>COUNTIF(F25:S25,0)</f>
        <v>8.0</v>
      </c>
      <c r="V25" s="32">
        <f>SUM(F25:S25)</f>
        <v>8.0</v>
      </c>
      <c r="W25" s="32" t="str">
        <f>IF(V25&gt;=6,"pass",IF(V25&lt;=5.9,"fail", ))</f>
        <v>pass</v>
      </c>
    </row>
    <row r="26" spans="8:8">
      <c r="A26" s="32">
        <v>20.0</v>
      </c>
      <c r="B26" s="32"/>
      <c r="C26" s="33" t="s">
        <v>45</v>
      </c>
      <c r="D26" s="33"/>
      <c r="E26" s="33"/>
      <c r="F26" s="32">
        <v>1.0</v>
      </c>
      <c r="G26" s="32">
        <v>1.0</v>
      </c>
      <c r="H26" s="32">
        <v>1.0</v>
      </c>
      <c r="I26" s="32">
        <v>1.0</v>
      </c>
      <c r="J26" s="32">
        <v>0.0</v>
      </c>
      <c r="K26" s="32">
        <v>0.5</v>
      </c>
      <c r="L26" s="32">
        <v>0.0</v>
      </c>
      <c r="M26" s="32">
        <v>1.0</v>
      </c>
      <c r="N26" s="32">
        <v>1.0</v>
      </c>
      <c r="O26" s="32">
        <v>2.0</v>
      </c>
      <c r="P26" s="32">
        <v>0.0</v>
      </c>
      <c r="Q26" s="32">
        <v>0.0</v>
      </c>
      <c r="R26" s="32">
        <v>2.0</v>
      </c>
      <c r="S26" s="32">
        <v>2.0</v>
      </c>
      <c r="T26" s="32">
        <f>14-U26</f>
        <v>10.0</v>
      </c>
      <c r="U26" s="32">
        <f>COUNTIF(F26:S26,0)</f>
        <v>4.0</v>
      </c>
      <c r="V26" s="32">
        <f>SUM(F26:S26)</f>
        <v>12.5</v>
      </c>
      <c r="W26" s="32" t="str">
        <f>IF(V26&gt;=6,"pass",IF(V26&lt;=5.9,"fail", ))</f>
        <v>pass</v>
      </c>
    </row>
    <row r="27" spans="8:8">
      <c r="A27" s="32">
        <v>21.0</v>
      </c>
      <c r="B27" s="32"/>
      <c r="C27" s="33" t="s">
        <v>46</v>
      </c>
      <c r="D27" s="33"/>
      <c r="E27" s="33"/>
      <c r="F27" s="32">
        <v>1.0</v>
      </c>
      <c r="G27" s="32">
        <v>1.0</v>
      </c>
      <c r="H27" s="32">
        <v>1.0</v>
      </c>
      <c r="I27" s="32">
        <v>1.0</v>
      </c>
      <c r="J27" s="32">
        <v>0.0</v>
      </c>
      <c r="K27" s="32">
        <v>0.0</v>
      </c>
      <c r="L27" s="32">
        <v>0.0</v>
      </c>
      <c r="M27" s="32">
        <v>0.0</v>
      </c>
      <c r="N27" s="32">
        <v>1.0</v>
      </c>
      <c r="O27" s="32">
        <v>1.0</v>
      </c>
      <c r="P27" s="32">
        <v>0.0</v>
      </c>
      <c r="Q27" s="32">
        <v>0.0</v>
      </c>
      <c r="R27" s="32">
        <v>2.0</v>
      </c>
      <c r="S27" s="32">
        <v>2.0</v>
      </c>
      <c r="T27" s="32">
        <f>14-U27</f>
        <v>8.0</v>
      </c>
      <c r="U27" s="32">
        <f>COUNTIF(F27:S27,0)</f>
        <v>6.0</v>
      </c>
      <c r="V27" s="32">
        <f>SUM(F27:S27)</f>
        <v>10.0</v>
      </c>
      <c r="W27" s="32" t="str">
        <f>IF(V27&gt;=6,"pass",IF(V27&lt;=5.9,"fail", ))</f>
        <v>pass</v>
      </c>
    </row>
    <row r="28" spans="8:8">
      <c r="A28" s="32">
        <v>22.0</v>
      </c>
      <c r="B28" s="32"/>
      <c r="C28" s="33" t="s">
        <v>47</v>
      </c>
      <c r="D28" s="33"/>
      <c r="E28" s="33"/>
      <c r="F28" s="32">
        <v>1.0</v>
      </c>
      <c r="G28" s="32">
        <v>1.0</v>
      </c>
      <c r="H28" s="32">
        <v>1.0</v>
      </c>
      <c r="I28" s="32">
        <v>1.0</v>
      </c>
      <c r="J28" s="32">
        <v>0.0</v>
      </c>
      <c r="K28" s="32">
        <v>0.0</v>
      </c>
      <c r="L28" s="32">
        <v>0.0</v>
      </c>
      <c r="M28" s="32">
        <v>0.0</v>
      </c>
      <c r="N28" s="32">
        <v>1.0</v>
      </c>
      <c r="O28" s="32">
        <v>2.0</v>
      </c>
      <c r="P28" s="32">
        <v>0.0</v>
      </c>
      <c r="Q28" s="32">
        <v>0.0</v>
      </c>
      <c r="R28" s="32">
        <v>2.0</v>
      </c>
      <c r="S28" s="32">
        <v>1.0</v>
      </c>
      <c r="T28" s="32">
        <f>14-U28</f>
        <v>8.0</v>
      </c>
      <c r="U28" s="32">
        <f>COUNTIF(F28:S28,0)</f>
        <v>6.0</v>
      </c>
      <c r="V28" s="32">
        <f>SUM(F28:S28)</f>
        <v>10.0</v>
      </c>
      <c r="W28" s="32" t="str">
        <f>IF(V28&gt;=6,"pass",IF(V28&lt;=5.9,"fail", ))</f>
        <v>pass</v>
      </c>
    </row>
    <row r="29" spans="8:8">
      <c r="A29" s="32">
        <v>23.0</v>
      </c>
      <c r="B29" s="32"/>
      <c r="C29" s="33" t="s">
        <v>48</v>
      </c>
      <c r="D29" s="33"/>
      <c r="E29" s="33"/>
      <c r="F29" s="32">
        <v>0.0</v>
      </c>
      <c r="G29" s="32">
        <v>0.0</v>
      </c>
      <c r="H29" s="32">
        <v>0.0</v>
      </c>
      <c r="I29" s="32">
        <v>1.0</v>
      </c>
      <c r="J29" s="32">
        <v>1.0</v>
      </c>
      <c r="K29" s="32">
        <v>0.0</v>
      </c>
      <c r="L29" s="32">
        <v>0.0</v>
      </c>
      <c r="M29" s="32">
        <v>0.0</v>
      </c>
      <c r="N29" s="32">
        <v>0.0</v>
      </c>
      <c r="O29" s="32">
        <v>0.0</v>
      </c>
      <c r="P29" s="32">
        <v>0.0</v>
      </c>
      <c r="Q29" s="32">
        <v>0.0</v>
      </c>
      <c r="R29" s="32">
        <v>1.0</v>
      </c>
      <c r="S29" s="32">
        <v>1.0</v>
      </c>
      <c r="T29" s="32">
        <f>14-U29</f>
        <v>4.0</v>
      </c>
      <c r="U29" s="32">
        <f>COUNTIF(F29:S29,0)</f>
        <v>10.0</v>
      </c>
      <c r="V29" s="32">
        <f>SUM(F29:S29)</f>
        <v>4.0</v>
      </c>
      <c r="W29" s="32" t="str">
        <f>IF(V29&gt;=6,"pass",IF(V29&lt;=5.9,"fail", ))</f>
        <v>fail</v>
      </c>
    </row>
    <row r="30" spans="8:8">
      <c r="A30" s="32">
        <v>24.0</v>
      </c>
      <c r="B30" s="32"/>
      <c r="C30" s="33" t="s">
        <v>49</v>
      </c>
      <c r="D30" s="33"/>
      <c r="E30" s="33"/>
      <c r="F30" s="32">
        <v>1.0</v>
      </c>
      <c r="G30" s="32">
        <v>0.0</v>
      </c>
      <c r="H30" s="32">
        <v>1.0</v>
      </c>
      <c r="I30" s="32">
        <v>1.0</v>
      </c>
      <c r="J30" s="32">
        <v>0.0</v>
      </c>
      <c r="K30" s="32">
        <v>0.0</v>
      </c>
      <c r="L30" s="32">
        <v>0.0</v>
      </c>
      <c r="M30" s="32">
        <v>1.0</v>
      </c>
      <c r="N30" s="32">
        <v>1.0</v>
      </c>
      <c r="O30" s="32">
        <v>2.0</v>
      </c>
      <c r="P30" s="32">
        <v>0.0</v>
      </c>
      <c r="Q30" s="32">
        <v>0.0</v>
      </c>
      <c r="R30" s="32">
        <v>2.0</v>
      </c>
      <c r="S30" s="32">
        <v>0.5</v>
      </c>
      <c r="T30" s="32">
        <f>14-U30</f>
        <v>8.0</v>
      </c>
      <c r="U30" s="32">
        <f>COUNTIF(F30:S30,0)</f>
        <v>6.0</v>
      </c>
      <c r="V30" s="32">
        <f>SUM(F30:S30)</f>
        <v>9.5</v>
      </c>
      <c r="W30" s="32" t="str">
        <f>IF(V30&gt;=6,"pass",IF(V30&lt;=5.9,"fail", ))</f>
        <v>pass</v>
      </c>
    </row>
    <row r="31" spans="8:8">
      <c r="A31" s="32">
        <v>25.0</v>
      </c>
      <c r="B31" s="32"/>
      <c r="C31" s="33" t="s">
        <v>50</v>
      </c>
      <c r="D31" s="33"/>
      <c r="E31" s="33"/>
      <c r="F31" s="32">
        <v>1.0</v>
      </c>
      <c r="G31" s="32">
        <v>0.0</v>
      </c>
      <c r="H31" s="32">
        <v>1.0</v>
      </c>
      <c r="I31" s="32">
        <v>1.0</v>
      </c>
      <c r="J31" s="32">
        <v>0.0</v>
      </c>
      <c r="K31" s="32">
        <v>0.0</v>
      </c>
      <c r="L31" s="32">
        <v>0.0</v>
      </c>
      <c r="M31" s="32">
        <v>0.0</v>
      </c>
      <c r="N31" s="32">
        <v>0.0</v>
      </c>
      <c r="O31" s="32">
        <v>2.0</v>
      </c>
      <c r="P31" s="32">
        <v>0.0</v>
      </c>
      <c r="Q31" s="32">
        <v>0.0</v>
      </c>
      <c r="R31" s="32">
        <v>2.0</v>
      </c>
      <c r="S31" s="32">
        <v>3.0</v>
      </c>
      <c r="T31" s="32">
        <f>14-U31</f>
        <v>6.0</v>
      </c>
      <c r="U31" s="32">
        <f>COUNTIF(F31:S31,0)</f>
        <v>8.0</v>
      </c>
      <c r="V31" s="32">
        <f>SUM(F31:S31)</f>
        <v>10.0</v>
      </c>
      <c r="W31" s="32" t="str">
        <f>IF(V31&gt;=6,"pass",IF(V31&lt;=5.9,"fail", ))</f>
        <v>pass</v>
      </c>
    </row>
    <row r="32" spans="8:8">
      <c r="A32" s="32">
        <v>26.0</v>
      </c>
      <c r="B32" s="32"/>
      <c r="C32" s="33" t="s">
        <v>51</v>
      </c>
      <c r="D32" s="33"/>
      <c r="E32" s="33"/>
      <c r="F32" s="32">
        <v>1.0</v>
      </c>
      <c r="G32" s="32">
        <v>1.0</v>
      </c>
      <c r="H32" s="32">
        <v>1.0</v>
      </c>
      <c r="I32" s="32">
        <v>1.0</v>
      </c>
      <c r="J32" s="32">
        <v>1.0</v>
      </c>
      <c r="K32" s="32">
        <v>0.0</v>
      </c>
      <c r="L32" s="32">
        <v>1.0</v>
      </c>
      <c r="M32" s="32">
        <v>1.0</v>
      </c>
      <c r="N32" s="32">
        <v>1.0</v>
      </c>
      <c r="O32" s="32">
        <v>2.0</v>
      </c>
      <c r="P32" s="32">
        <v>0.0</v>
      </c>
      <c r="Q32" s="32">
        <v>0.0</v>
      </c>
      <c r="R32" s="32">
        <v>2.0</v>
      </c>
      <c r="S32" s="32">
        <v>3.0</v>
      </c>
      <c r="T32" s="32">
        <f>14-U32</f>
        <v>11.0</v>
      </c>
      <c r="U32" s="32">
        <f>COUNTIF(F32:S32,0)</f>
        <v>3.0</v>
      </c>
      <c r="V32" s="32">
        <f>SUM(F32:S32)</f>
        <v>15.0</v>
      </c>
      <c r="W32" s="32" t="str">
        <f>IF(V32&gt;=6,"pass",IF(V32&lt;=5.9,"fail", ))</f>
        <v>pass</v>
      </c>
    </row>
    <row r="33" spans="8:8">
      <c r="A33" s="32">
        <v>27.0</v>
      </c>
      <c r="B33" s="32"/>
      <c r="C33" s="33" t="s">
        <v>52</v>
      </c>
      <c r="D33" s="33"/>
      <c r="E33" s="33"/>
      <c r="F33" s="32">
        <v>1.0</v>
      </c>
      <c r="G33" s="32">
        <v>1.0</v>
      </c>
      <c r="H33" s="32">
        <v>1.0</v>
      </c>
      <c r="I33" s="32">
        <v>1.0</v>
      </c>
      <c r="J33" s="32">
        <v>0.0</v>
      </c>
      <c r="K33" s="32">
        <v>0.0</v>
      </c>
      <c r="L33" s="32">
        <v>0.0</v>
      </c>
      <c r="M33" s="32">
        <v>0.0</v>
      </c>
      <c r="N33" s="32">
        <v>0.0</v>
      </c>
      <c r="O33" s="32">
        <v>2.0</v>
      </c>
      <c r="P33" s="32">
        <v>0.0</v>
      </c>
      <c r="Q33" s="32">
        <v>0.0</v>
      </c>
      <c r="R33" s="32">
        <v>1.5</v>
      </c>
      <c r="S33" s="32">
        <v>0.0</v>
      </c>
      <c r="T33" s="32">
        <f>14-U33</f>
        <v>6.0</v>
      </c>
      <c r="U33" s="32">
        <f>COUNTIF(F33:S33,0)</f>
        <v>8.0</v>
      </c>
      <c r="V33" s="32">
        <f>SUM(F33:S33)</f>
        <v>7.5</v>
      </c>
      <c r="W33" s="32" t="str">
        <f>IF(V33&gt;=6,"pass",IF(V33&lt;=5.9,"fail", ))</f>
        <v>pass</v>
      </c>
    </row>
    <row r="34" spans="8:8">
      <c r="A34" s="32">
        <v>28.0</v>
      </c>
      <c r="B34" s="32"/>
      <c r="C34" s="33" t="s">
        <v>53</v>
      </c>
      <c r="D34" s="33"/>
      <c r="E34" s="33"/>
      <c r="F34" s="32">
        <v>1.0</v>
      </c>
      <c r="G34" s="32">
        <v>1.0</v>
      </c>
      <c r="H34" s="32">
        <v>1.0</v>
      </c>
      <c r="I34" s="32">
        <v>1.0</v>
      </c>
      <c r="J34" s="32">
        <v>0.0</v>
      </c>
      <c r="K34" s="32">
        <v>1.0</v>
      </c>
      <c r="L34" s="32">
        <v>1.0</v>
      </c>
      <c r="M34" s="32">
        <v>1.0</v>
      </c>
      <c r="N34" s="32">
        <v>1.0</v>
      </c>
      <c r="O34" s="32">
        <v>2.0</v>
      </c>
      <c r="P34" s="32">
        <v>0.0</v>
      </c>
      <c r="Q34" s="32">
        <v>0.0</v>
      </c>
      <c r="R34" s="32">
        <v>2.0</v>
      </c>
      <c r="S34" s="32">
        <v>2.0</v>
      </c>
      <c r="T34" s="32">
        <f>14-U34</f>
        <v>11.0</v>
      </c>
      <c r="U34" s="32">
        <f>COUNTIF(F34:S34,0)</f>
        <v>3.0</v>
      </c>
      <c r="V34" s="32">
        <f>SUM(F34:S34)</f>
        <v>14.0</v>
      </c>
      <c r="W34" s="32" t="str">
        <f>IF(V34&gt;=6,"pass",IF(V34&lt;=5.9,"fail", ))</f>
        <v>pass</v>
      </c>
    </row>
    <row r="35" spans="8:8">
      <c r="A35" s="32">
        <v>29.0</v>
      </c>
      <c r="B35" s="32"/>
      <c r="C35" s="33" t="s">
        <v>54</v>
      </c>
      <c r="D35" s="33"/>
      <c r="E35" s="33"/>
      <c r="F35" s="32">
        <v>1.0</v>
      </c>
      <c r="G35" s="32">
        <v>1.0</v>
      </c>
      <c r="H35" s="32">
        <v>1.0</v>
      </c>
      <c r="I35" s="32">
        <v>1.0</v>
      </c>
      <c r="J35" s="32">
        <v>0.0</v>
      </c>
      <c r="K35" s="32">
        <v>0.0</v>
      </c>
      <c r="L35" s="32">
        <v>0.0</v>
      </c>
      <c r="M35" s="32">
        <v>0.5</v>
      </c>
      <c r="N35" s="32">
        <v>1.0</v>
      </c>
      <c r="O35" s="32">
        <v>2.0</v>
      </c>
      <c r="P35" s="32">
        <v>0.0</v>
      </c>
      <c r="Q35" s="32">
        <v>0.0</v>
      </c>
      <c r="R35" s="32">
        <v>2.0</v>
      </c>
      <c r="S35" s="32">
        <v>1.0</v>
      </c>
      <c r="T35" s="32">
        <f>14-U35</f>
        <v>9.0</v>
      </c>
      <c r="U35" s="32">
        <f>COUNTIF(F35:S35,0)</f>
        <v>5.0</v>
      </c>
      <c r="V35" s="32">
        <f>SUM(F35:S35)</f>
        <v>10.5</v>
      </c>
      <c r="W35" s="32" t="str">
        <f>IF(V35&gt;=6,"pass",IF(V35&lt;=5.9,"fail", ))</f>
        <v>pass</v>
      </c>
    </row>
    <row r="36" spans="8:8">
      <c r="A36" s="32">
        <v>30.0</v>
      </c>
      <c r="B36" s="32"/>
      <c r="C36" s="33" t="s">
        <v>55</v>
      </c>
      <c r="D36" s="33"/>
      <c r="E36" s="33"/>
      <c r="F36" s="32">
        <v>1.0</v>
      </c>
      <c r="G36" s="32">
        <v>1.0</v>
      </c>
      <c r="H36" s="32">
        <v>1.0</v>
      </c>
      <c r="I36" s="32">
        <v>1.0</v>
      </c>
      <c r="J36" s="32">
        <v>0.0</v>
      </c>
      <c r="K36" s="32">
        <v>0.0</v>
      </c>
      <c r="L36" s="32">
        <v>0.0</v>
      </c>
      <c r="M36" s="32">
        <v>0.0</v>
      </c>
      <c r="N36" s="32">
        <v>0.0</v>
      </c>
      <c r="O36" s="32">
        <v>0.0</v>
      </c>
      <c r="P36" s="32">
        <v>0.0</v>
      </c>
      <c r="Q36" s="32">
        <v>0.0</v>
      </c>
      <c r="R36" s="32">
        <v>2.0</v>
      </c>
      <c r="S36" s="32">
        <v>0.5</v>
      </c>
      <c r="T36" s="32">
        <f>14-U36</f>
        <v>6.0</v>
      </c>
      <c r="U36" s="32">
        <f>COUNTIF(F36:S36,0)</f>
        <v>8.0</v>
      </c>
      <c r="V36" s="32">
        <f>SUM(F36:S36)</f>
        <v>6.5</v>
      </c>
      <c r="W36" s="32" t="str">
        <f>IF(V36&gt;=6,"pass",IF(V36&lt;=5.9,"fail", ))</f>
        <v>pass</v>
      </c>
    </row>
    <row r="37" spans="8:8">
      <c r="A37" s="32">
        <v>31.0</v>
      </c>
      <c r="B37" s="32"/>
      <c r="C37" s="33" t="s">
        <v>56</v>
      </c>
      <c r="D37" s="33"/>
      <c r="E37" s="33"/>
      <c r="F37" s="32">
        <v>1.0</v>
      </c>
      <c r="G37" s="32">
        <v>0.0</v>
      </c>
      <c r="H37" s="32">
        <v>0.0</v>
      </c>
      <c r="I37" s="32">
        <v>1.0</v>
      </c>
      <c r="J37" s="32">
        <v>0.0</v>
      </c>
      <c r="K37" s="32">
        <v>0.0</v>
      </c>
      <c r="L37" s="32">
        <v>0.0</v>
      </c>
      <c r="M37" s="32">
        <v>0.0</v>
      </c>
      <c r="N37" s="32">
        <v>0.0</v>
      </c>
      <c r="O37" s="32">
        <v>0.0</v>
      </c>
      <c r="P37" s="32">
        <v>0.0</v>
      </c>
      <c r="Q37" s="32">
        <v>0.0</v>
      </c>
      <c r="R37" s="32">
        <v>1.5</v>
      </c>
      <c r="S37" s="32">
        <v>1.0</v>
      </c>
      <c r="T37" s="32">
        <f>14-U37</f>
        <v>4.0</v>
      </c>
      <c r="U37" s="32">
        <f>COUNTIF(F37:S37,0)</f>
        <v>10.0</v>
      </c>
      <c r="V37" s="32">
        <f>SUM(F37:S37)</f>
        <v>4.5</v>
      </c>
      <c r="W37" s="32" t="str">
        <f>IF(V37&gt;=6,"pass",IF(V37&lt;=5.9,"fail", ))</f>
        <v>fail</v>
      </c>
    </row>
    <row r="38" spans="8:8">
      <c r="A38" s="32">
        <v>32.0</v>
      </c>
      <c r="B38" s="32"/>
      <c r="C38" s="33" t="s">
        <v>57</v>
      </c>
      <c r="D38" s="33"/>
      <c r="E38" s="33"/>
      <c r="F38" s="32">
        <v>0.0</v>
      </c>
      <c r="G38" s="32">
        <v>0.0</v>
      </c>
      <c r="H38" s="32">
        <v>1.0</v>
      </c>
      <c r="I38" s="32">
        <v>1.0</v>
      </c>
      <c r="J38" s="32">
        <v>0.0</v>
      </c>
      <c r="K38" s="32">
        <v>0.0</v>
      </c>
      <c r="L38" s="32">
        <v>0.0</v>
      </c>
      <c r="M38" s="32">
        <v>0.0</v>
      </c>
      <c r="N38" s="32">
        <v>0.0</v>
      </c>
      <c r="O38" s="32">
        <v>1.5</v>
      </c>
      <c r="P38" s="32">
        <v>0.0</v>
      </c>
      <c r="Q38" s="32">
        <v>0.0</v>
      </c>
      <c r="R38" s="32">
        <v>0.0</v>
      </c>
      <c r="S38" s="32">
        <v>2.0</v>
      </c>
      <c r="T38" s="32">
        <f>14-U38</f>
        <v>4.0</v>
      </c>
      <c r="U38" s="32">
        <f>COUNTIF(F38:S38,0)</f>
        <v>10.0</v>
      </c>
      <c r="V38" s="32">
        <f>SUM(F38:S38)</f>
        <v>5.5</v>
      </c>
      <c r="W38" s="32" t="str">
        <f>IF(V38&gt;=6,"pass",IF(V38&lt;=5.9,"fail", ))</f>
        <v>fail</v>
      </c>
    </row>
    <row r="39" spans="8:8">
      <c r="A39" s="32">
        <v>33.0</v>
      </c>
      <c r="B39" s="32"/>
      <c r="C39" s="33" t="s">
        <v>58</v>
      </c>
      <c r="D39" s="33"/>
      <c r="E39" s="33"/>
      <c r="F39" s="32">
        <v>1.0</v>
      </c>
      <c r="G39" s="32">
        <v>1.0</v>
      </c>
      <c r="H39" s="32">
        <v>1.0</v>
      </c>
      <c r="I39" s="32">
        <v>1.0</v>
      </c>
      <c r="J39" s="32">
        <v>0.0</v>
      </c>
      <c r="K39" s="32">
        <v>0.0</v>
      </c>
      <c r="L39" s="32">
        <v>0.0</v>
      </c>
      <c r="M39" s="32">
        <v>1.0</v>
      </c>
      <c r="N39" s="32">
        <v>1.0</v>
      </c>
      <c r="O39" s="32">
        <v>2.0</v>
      </c>
      <c r="P39" s="32">
        <v>0.0</v>
      </c>
      <c r="Q39" s="32">
        <v>0.0</v>
      </c>
      <c r="R39" s="32">
        <v>0.0</v>
      </c>
      <c r="S39" s="32">
        <v>3.0</v>
      </c>
      <c r="T39" s="32">
        <f>14-U39</f>
        <v>8.0</v>
      </c>
      <c r="U39" s="32">
        <f>COUNTIF(F39:S39,0)</f>
        <v>6.0</v>
      </c>
      <c r="V39" s="32">
        <f>SUM(F39:S39)</f>
        <v>11.0</v>
      </c>
      <c r="W39" s="32" t="str">
        <f>IF(V39&gt;=6,"pass",IF(V39&lt;=5.9,"fail", ))</f>
        <v>pass</v>
      </c>
    </row>
    <row r="40" spans="8:8">
      <c r="A40" s="32">
        <v>34.0</v>
      </c>
      <c r="B40" s="32"/>
      <c r="C40" s="33" t="s">
        <v>59</v>
      </c>
      <c r="D40" s="33"/>
      <c r="E40" s="33"/>
      <c r="F40" s="32">
        <v>1.0</v>
      </c>
      <c r="G40" s="32">
        <v>1.0</v>
      </c>
      <c r="H40" s="32">
        <v>1.0</v>
      </c>
      <c r="I40" s="32">
        <v>1.0</v>
      </c>
      <c r="J40" s="32">
        <v>0.0</v>
      </c>
      <c r="K40" s="32">
        <v>0.0</v>
      </c>
      <c r="L40" s="32">
        <v>0.0</v>
      </c>
      <c r="M40" s="32">
        <v>0.5</v>
      </c>
      <c r="N40" s="32">
        <v>1.0</v>
      </c>
      <c r="O40" s="32">
        <v>2.0</v>
      </c>
      <c r="P40" s="32">
        <v>0.0</v>
      </c>
      <c r="Q40" s="32">
        <v>0.0</v>
      </c>
      <c r="R40" s="32">
        <v>0.0</v>
      </c>
      <c r="S40" s="32">
        <v>1.0</v>
      </c>
      <c r="T40" s="32">
        <f>14-U40</f>
        <v>8.0</v>
      </c>
      <c r="U40" s="32">
        <f>COUNTIF(F40:S40,0)</f>
        <v>6.0</v>
      </c>
      <c r="V40" s="32">
        <f>SUM(F40:S40)</f>
        <v>8.5</v>
      </c>
      <c r="W40" s="32" t="str">
        <f>IF(V40&gt;=6,"pass",IF(V40&lt;=5.9,"fail", ))</f>
        <v>pass</v>
      </c>
    </row>
    <row r="41" spans="8:8">
      <c r="A41" s="32">
        <v>35.0</v>
      </c>
      <c r="B41" s="32"/>
      <c r="C41" s="33" t="s">
        <v>60</v>
      </c>
      <c r="D41" s="33"/>
      <c r="E41" s="33"/>
      <c r="F41" s="32">
        <v>1.0</v>
      </c>
      <c r="G41" s="32">
        <v>1.0</v>
      </c>
      <c r="H41" s="32">
        <v>1.0</v>
      </c>
      <c r="I41" s="32">
        <v>1.0</v>
      </c>
      <c r="J41" s="32">
        <v>0.0</v>
      </c>
      <c r="K41" s="32">
        <v>0.0</v>
      </c>
      <c r="L41" s="32">
        <v>0.0</v>
      </c>
      <c r="M41" s="32">
        <v>0.5</v>
      </c>
      <c r="N41" s="32">
        <v>1.0</v>
      </c>
      <c r="O41" s="32">
        <v>2.0</v>
      </c>
      <c r="P41" s="32">
        <v>0.0</v>
      </c>
      <c r="Q41" s="32">
        <v>0.0</v>
      </c>
      <c r="R41" s="32">
        <v>0.5</v>
      </c>
      <c r="S41" s="32">
        <v>3.0</v>
      </c>
      <c r="T41" s="32">
        <f>14-U41</f>
        <v>9.0</v>
      </c>
      <c r="U41" s="32">
        <f>COUNTIF(F41:S41,0)</f>
        <v>5.0</v>
      </c>
      <c r="V41" s="32">
        <f>SUM(F41:S41)</f>
        <v>11.0</v>
      </c>
      <c r="W41" s="32" t="str">
        <f>IF(V41&gt;=6,"pass",IF(V41&lt;=5.9,"fail", ))</f>
        <v>pass</v>
      </c>
    </row>
    <row r="42" spans="8:8">
      <c r="A42" s="32">
        <v>36.0</v>
      </c>
      <c r="B42" s="32"/>
      <c r="C42" s="33" t="s">
        <v>61</v>
      </c>
      <c r="D42" s="33"/>
      <c r="E42" s="33"/>
      <c r="F42" s="32">
        <v>1.0</v>
      </c>
      <c r="G42" s="32">
        <v>0.0</v>
      </c>
      <c r="H42" s="32">
        <v>1.0</v>
      </c>
      <c r="I42" s="32">
        <v>1.0</v>
      </c>
      <c r="J42" s="32">
        <v>0.0</v>
      </c>
      <c r="K42" s="32">
        <v>0.0</v>
      </c>
      <c r="L42" s="32">
        <v>0.0</v>
      </c>
      <c r="M42" s="32">
        <v>0.0</v>
      </c>
      <c r="N42" s="32">
        <v>0.0</v>
      </c>
      <c r="O42" s="32">
        <v>1.0</v>
      </c>
      <c r="P42" s="32">
        <v>0.0</v>
      </c>
      <c r="Q42" s="32">
        <v>0.0</v>
      </c>
      <c r="R42" s="32">
        <v>0.0</v>
      </c>
      <c r="S42" s="32">
        <v>1.0</v>
      </c>
      <c r="T42" s="32">
        <f>14-U42</f>
        <v>5.0</v>
      </c>
      <c r="U42" s="32">
        <f>COUNTIF(F42:S42,0)</f>
        <v>9.0</v>
      </c>
      <c r="V42" s="32">
        <f>SUM(F42:S42)</f>
        <v>5.0</v>
      </c>
      <c r="W42" s="32" t="str">
        <f>IF(V42&gt;=6,"pass",IF(V42&lt;=5.9,"fail", ))</f>
        <v>fail</v>
      </c>
    </row>
    <row r="43" spans="8:8">
      <c r="A43" s="32">
        <v>37.0</v>
      </c>
      <c r="B43" s="32"/>
      <c r="C43" s="33" t="s">
        <v>62</v>
      </c>
      <c r="D43" s="33"/>
      <c r="E43" s="33"/>
      <c r="F43" s="32">
        <v>1.0</v>
      </c>
      <c r="G43" s="32">
        <v>1.0</v>
      </c>
      <c r="H43" s="32">
        <v>1.0</v>
      </c>
      <c r="I43" s="32">
        <v>1.0</v>
      </c>
      <c r="J43" s="32">
        <v>0.0</v>
      </c>
      <c r="K43" s="32">
        <v>0.0</v>
      </c>
      <c r="L43" s="32">
        <v>1.0</v>
      </c>
      <c r="M43" s="32">
        <v>1.0</v>
      </c>
      <c r="N43" s="32">
        <v>0.0</v>
      </c>
      <c r="O43" s="32">
        <v>2.0</v>
      </c>
      <c r="P43" s="32">
        <v>0.0</v>
      </c>
      <c r="Q43" s="32">
        <v>0.0</v>
      </c>
      <c r="R43" s="32">
        <v>1.0</v>
      </c>
      <c r="S43" s="32">
        <v>2.0</v>
      </c>
      <c r="T43" s="32">
        <f>14-U43</f>
        <v>9.0</v>
      </c>
      <c r="U43" s="32">
        <f>COUNTIF(F43:S43,0)</f>
        <v>5.0</v>
      </c>
      <c r="V43" s="32">
        <f>SUM(F43:S43)</f>
        <v>11.0</v>
      </c>
      <c r="W43" s="32" t="str">
        <f>IF(V43&gt;=6,"pass",IF(V43&lt;=5.9,"fail", ))</f>
        <v>pass</v>
      </c>
    </row>
    <row r="44" spans="8:8">
      <c r="A44" s="32">
        <v>38.0</v>
      </c>
      <c r="B44" s="32"/>
      <c r="C44" s="33" t="s">
        <v>63</v>
      </c>
      <c r="D44" s="33"/>
      <c r="E44" s="33"/>
      <c r="F44" s="32">
        <v>0.0</v>
      </c>
      <c r="G44" s="32">
        <v>1.0</v>
      </c>
      <c r="H44" s="32">
        <v>1.0</v>
      </c>
      <c r="I44" s="32">
        <v>1.0</v>
      </c>
      <c r="J44" s="32">
        <v>0.0</v>
      </c>
      <c r="K44" s="32">
        <v>0.0</v>
      </c>
      <c r="L44" s="32">
        <v>0.0</v>
      </c>
      <c r="M44" s="32">
        <v>0.0</v>
      </c>
      <c r="N44" s="32">
        <v>0.0</v>
      </c>
      <c r="O44" s="32">
        <v>1.0</v>
      </c>
      <c r="P44" s="32">
        <v>0.0</v>
      </c>
      <c r="Q44" s="32">
        <v>0.0</v>
      </c>
      <c r="R44" s="32">
        <v>1.0</v>
      </c>
      <c r="S44" s="32">
        <v>3.0</v>
      </c>
      <c r="T44" s="32">
        <f>14-U44</f>
        <v>6.0</v>
      </c>
      <c r="U44" s="32">
        <f>COUNTIF(F44:S44,0)</f>
        <v>8.0</v>
      </c>
      <c r="V44" s="32">
        <f>SUM(F44:S44)</f>
        <v>8.0</v>
      </c>
      <c r="W44" s="32" t="str">
        <f>IF(V44&gt;=6,"pass",IF(V44&lt;=5.9,"fail", ))</f>
        <v>pass</v>
      </c>
    </row>
    <row r="45" spans="8:8">
      <c r="A45" s="32">
        <v>39.0</v>
      </c>
      <c r="B45" s="32"/>
      <c r="C45" s="33" t="s">
        <v>64</v>
      </c>
      <c r="D45" s="33"/>
      <c r="E45" s="33"/>
      <c r="F45" s="32">
        <v>1.0</v>
      </c>
      <c r="G45" s="32">
        <v>1.0</v>
      </c>
      <c r="H45" s="32">
        <v>1.0</v>
      </c>
      <c r="I45" s="32">
        <v>1.0</v>
      </c>
      <c r="J45" s="32">
        <v>0.0</v>
      </c>
      <c r="K45" s="32">
        <v>0.0</v>
      </c>
      <c r="L45" s="32">
        <v>0.0</v>
      </c>
      <c r="M45" s="32">
        <v>0.0</v>
      </c>
      <c r="N45" s="32">
        <v>1.0</v>
      </c>
      <c r="O45" s="32">
        <v>2.0</v>
      </c>
      <c r="P45" s="32">
        <v>0.0</v>
      </c>
      <c r="Q45" s="32">
        <v>0.0</v>
      </c>
      <c r="R45" s="32">
        <v>2.0</v>
      </c>
      <c r="S45" s="32">
        <v>1.0</v>
      </c>
      <c r="T45" s="32">
        <f>14-U45</f>
        <v>8.0</v>
      </c>
      <c r="U45" s="32">
        <f>COUNTIF(F45:S45,0)</f>
        <v>6.0</v>
      </c>
      <c r="V45" s="32">
        <f>SUM(F45:S45)</f>
        <v>10.0</v>
      </c>
      <c r="W45" s="32" t="str">
        <f>IF(V45&gt;=6,"pass",IF(V45&lt;=5.9,"fail", ))</f>
        <v>pass</v>
      </c>
    </row>
    <row r="46" spans="8:8">
      <c r="A46" s="32">
        <v>40.0</v>
      </c>
      <c r="B46" s="32"/>
      <c r="C46" s="33" t="s">
        <v>65</v>
      </c>
      <c r="D46" s="33"/>
      <c r="E46" s="33"/>
      <c r="F46" s="32">
        <v>1.0</v>
      </c>
      <c r="G46" s="32">
        <v>1.0</v>
      </c>
      <c r="H46" s="32">
        <v>1.0</v>
      </c>
      <c r="I46" s="32">
        <v>1.0</v>
      </c>
      <c r="J46" s="32">
        <v>0.0</v>
      </c>
      <c r="K46" s="32">
        <v>0.0</v>
      </c>
      <c r="L46" s="32">
        <v>0.0</v>
      </c>
      <c r="M46" s="32">
        <v>0.0</v>
      </c>
      <c r="N46" s="32">
        <v>0.0</v>
      </c>
      <c r="O46" s="32">
        <v>1.0</v>
      </c>
      <c r="P46" s="32">
        <v>0.0</v>
      </c>
      <c r="Q46" s="32">
        <v>0.0</v>
      </c>
      <c r="R46" s="32">
        <v>1.0</v>
      </c>
      <c r="S46" s="32">
        <v>1.0</v>
      </c>
      <c r="T46" s="32">
        <f>14-U46</f>
        <v>7.0</v>
      </c>
      <c r="U46" s="32">
        <f>COUNTIF(F46:S46,0)</f>
        <v>7.0</v>
      </c>
      <c r="V46" s="32">
        <f>SUM(F46:S46)</f>
        <v>7.0</v>
      </c>
      <c r="W46" s="32" t="str">
        <f>IF(V46&gt;=6,"pass",IF(V46&lt;=5.9,"fail", ))</f>
        <v>pass</v>
      </c>
    </row>
    <row r="47" spans="8:8">
      <c r="A47" s="32">
        <v>41.0</v>
      </c>
      <c r="B47" s="32"/>
      <c r="C47" s="33" t="s">
        <v>66</v>
      </c>
      <c r="D47" s="33"/>
      <c r="E47" s="33"/>
      <c r="F47" s="32">
        <v>1.0</v>
      </c>
      <c r="G47" s="32">
        <v>1.0</v>
      </c>
      <c r="H47" s="32">
        <v>1.0</v>
      </c>
      <c r="I47" s="32">
        <v>1.0</v>
      </c>
      <c r="J47" s="32">
        <v>0.0</v>
      </c>
      <c r="K47" s="32">
        <v>0.0</v>
      </c>
      <c r="L47" s="32">
        <v>0.0</v>
      </c>
      <c r="M47" s="32">
        <v>0.0</v>
      </c>
      <c r="N47" s="32">
        <v>0.0</v>
      </c>
      <c r="O47" s="32">
        <v>1.0</v>
      </c>
      <c r="P47" s="32">
        <v>0.0</v>
      </c>
      <c r="Q47" s="32">
        <v>0.0</v>
      </c>
      <c r="R47" s="32">
        <v>1.0</v>
      </c>
      <c r="S47" s="32">
        <v>1.0</v>
      </c>
      <c r="T47" s="32">
        <f>14-U47</f>
        <v>7.0</v>
      </c>
      <c r="U47" s="32">
        <f>COUNTIF(F47:S47,0)</f>
        <v>7.0</v>
      </c>
      <c r="V47" s="32">
        <f>SUM(F47:S47)</f>
        <v>7.0</v>
      </c>
      <c r="W47" s="32" t="str">
        <f>IF(V47&gt;=6,"pass",IF(V47&lt;=5.9,"fail", ))</f>
        <v>pass</v>
      </c>
    </row>
    <row r="48" spans="8:8">
      <c r="A48" s="32">
        <v>42.0</v>
      </c>
      <c r="B48" s="32"/>
      <c r="C48" s="33" t="s">
        <v>67</v>
      </c>
      <c r="D48" s="33"/>
      <c r="E48" s="33"/>
      <c r="F48" s="32">
        <v>1.0</v>
      </c>
      <c r="G48" s="32">
        <v>1.0</v>
      </c>
      <c r="H48" s="32">
        <v>1.0</v>
      </c>
      <c r="I48" s="32">
        <v>1.0</v>
      </c>
      <c r="J48" s="32">
        <v>0.0</v>
      </c>
      <c r="K48" s="32">
        <v>0.0</v>
      </c>
      <c r="L48" s="32">
        <v>1.0</v>
      </c>
      <c r="M48" s="32">
        <v>1.0</v>
      </c>
      <c r="N48" s="32">
        <v>0.0</v>
      </c>
      <c r="O48" s="32">
        <v>2.0</v>
      </c>
      <c r="P48" s="32">
        <v>0.0</v>
      </c>
      <c r="Q48" s="32">
        <v>0.0</v>
      </c>
      <c r="R48" s="32">
        <v>2.0</v>
      </c>
      <c r="S48" s="32">
        <v>1.5</v>
      </c>
      <c r="T48" s="32">
        <f>14-U48</f>
        <v>9.0</v>
      </c>
      <c r="U48" s="32">
        <f>COUNTIF(F48:S48,0)</f>
        <v>5.0</v>
      </c>
      <c r="V48" s="32">
        <f>SUM(F48:S48)</f>
        <v>11.5</v>
      </c>
      <c r="W48" s="32" t="str">
        <f>IF(V48&gt;=6,"pass",IF(V48&lt;=5.9,"fail", ))</f>
        <v>pass</v>
      </c>
    </row>
    <row r="49" spans="8:8">
      <c r="A49" s="32">
        <v>43.0</v>
      </c>
      <c r="B49" s="32"/>
      <c r="C49" s="33" t="s">
        <v>68</v>
      </c>
      <c r="D49" s="33"/>
      <c r="E49" s="33"/>
      <c r="F49" s="32">
        <v>1.0</v>
      </c>
      <c r="G49" s="32">
        <v>1.0</v>
      </c>
      <c r="H49" s="32">
        <v>1.0</v>
      </c>
      <c r="I49" s="32">
        <v>1.0</v>
      </c>
      <c r="J49" s="32">
        <v>0.0</v>
      </c>
      <c r="K49" s="32">
        <v>0.0</v>
      </c>
      <c r="L49" s="32">
        <v>0.0</v>
      </c>
      <c r="M49" s="32">
        <v>0.0</v>
      </c>
      <c r="N49" s="32">
        <v>0.0</v>
      </c>
      <c r="O49" s="32">
        <v>2.0</v>
      </c>
      <c r="P49" s="32">
        <v>0.0</v>
      </c>
      <c r="Q49" s="32">
        <v>0.0</v>
      </c>
      <c r="R49" s="32">
        <v>2.0</v>
      </c>
      <c r="S49" s="32">
        <v>1.5</v>
      </c>
      <c r="T49" s="32">
        <f>14-U49</f>
        <v>7.0</v>
      </c>
      <c r="U49" s="32">
        <f>COUNTIF(F49:S49,0)</f>
        <v>7.0</v>
      </c>
      <c r="V49" s="32">
        <f>SUM(F49:S49)</f>
        <v>9.5</v>
      </c>
      <c r="W49" s="32" t="str">
        <f>IF(V49&gt;=6,"pass",IF(V49&lt;=5.9,"fail", ))</f>
        <v>pass</v>
      </c>
    </row>
    <row r="50" spans="8:8">
      <c r="A50" s="32">
        <v>44.0</v>
      </c>
      <c r="B50" s="32"/>
      <c r="C50" s="33" t="s">
        <v>69</v>
      </c>
      <c r="D50" s="33"/>
      <c r="E50" s="33"/>
      <c r="F50" s="32">
        <v>1.0</v>
      </c>
      <c r="G50" s="32">
        <v>1.0</v>
      </c>
      <c r="H50" s="32">
        <v>1.0</v>
      </c>
      <c r="I50" s="32">
        <v>1.0</v>
      </c>
      <c r="J50" s="32">
        <v>0.0</v>
      </c>
      <c r="K50" s="32">
        <v>0.0</v>
      </c>
      <c r="L50" s="32">
        <v>0.0</v>
      </c>
      <c r="M50" s="32">
        <v>0.0</v>
      </c>
      <c r="N50" s="32">
        <v>0.0</v>
      </c>
      <c r="O50" s="32">
        <v>2.0</v>
      </c>
      <c r="P50" s="32">
        <v>0.0</v>
      </c>
      <c r="Q50" s="32">
        <v>0.0</v>
      </c>
      <c r="R50" s="32">
        <v>1.5</v>
      </c>
      <c r="S50" s="32">
        <v>0.5</v>
      </c>
      <c r="T50" s="32">
        <f>14-U50</f>
        <v>7.0</v>
      </c>
      <c r="U50" s="32">
        <f>COUNTIF(F50:S50,0)</f>
        <v>7.0</v>
      </c>
      <c r="V50" s="32">
        <f>SUM(F50:S50)</f>
        <v>8.0</v>
      </c>
      <c r="W50" s="32" t="str">
        <f>IF(V50&gt;=6,"pass",IF(V50&lt;=5.9,"fail", ))</f>
        <v>pass</v>
      </c>
    </row>
    <row r="51" spans="8:8">
      <c r="A51" s="32">
        <v>45.0</v>
      </c>
      <c r="B51" s="32"/>
      <c r="C51" s="33" t="s">
        <v>70</v>
      </c>
      <c r="D51" s="33"/>
      <c r="E51" s="33"/>
      <c r="F51" s="32">
        <v>1.0</v>
      </c>
      <c r="G51" s="32">
        <v>1.0</v>
      </c>
      <c r="H51" s="32">
        <v>1.0</v>
      </c>
      <c r="I51" s="32">
        <v>1.0</v>
      </c>
      <c r="J51" s="32">
        <v>0.0</v>
      </c>
      <c r="K51" s="32">
        <v>0.0</v>
      </c>
      <c r="L51" s="32">
        <v>0.0</v>
      </c>
      <c r="M51" s="32">
        <v>0.0</v>
      </c>
      <c r="N51" s="32">
        <v>0.0</v>
      </c>
      <c r="O51" s="32">
        <v>2.0</v>
      </c>
      <c r="P51" s="32">
        <v>0.0</v>
      </c>
      <c r="Q51" s="32">
        <v>0.0</v>
      </c>
      <c r="R51" s="32">
        <v>2.0</v>
      </c>
      <c r="S51" s="32">
        <v>1.0</v>
      </c>
      <c r="T51" s="32">
        <f>14-U51</f>
        <v>7.0</v>
      </c>
      <c r="U51" s="32">
        <f>COUNTIF(F51:S51,0)</f>
        <v>7.0</v>
      </c>
      <c r="V51" s="32">
        <f>SUM(F51:S51)</f>
        <v>9.0</v>
      </c>
      <c r="W51" s="32" t="str">
        <f>IF(V51&gt;=6,"pass",IF(V51&lt;=5.9,"fail", ))</f>
        <v>pass</v>
      </c>
    </row>
    <row r="52" spans="8:8">
      <c r="A52" s="32">
        <v>46.0</v>
      </c>
      <c r="B52" s="32"/>
      <c r="C52" s="33" t="s">
        <v>71</v>
      </c>
      <c r="D52" s="33"/>
      <c r="E52" s="33"/>
      <c r="F52" s="32">
        <v>1.0</v>
      </c>
      <c r="G52" s="32">
        <v>1.0</v>
      </c>
      <c r="H52" s="32">
        <v>1.0</v>
      </c>
      <c r="I52" s="32">
        <v>1.0</v>
      </c>
      <c r="J52" s="32">
        <v>0.0</v>
      </c>
      <c r="K52" s="32">
        <v>0.0</v>
      </c>
      <c r="L52" s="32">
        <v>0.0</v>
      </c>
      <c r="M52" s="32">
        <v>0.0</v>
      </c>
      <c r="N52" s="32">
        <v>0.0</v>
      </c>
      <c r="O52" s="32">
        <v>1.5</v>
      </c>
      <c r="P52" s="32">
        <v>0.0</v>
      </c>
      <c r="Q52" s="32">
        <v>0.0</v>
      </c>
      <c r="R52" s="32">
        <v>2.0</v>
      </c>
      <c r="S52" s="32">
        <v>0.5</v>
      </c>
      <c r="T52" s="32">
        <f>14-U52</f>
        <v>7.0</v>
      </c>
      <c r="U52" s="32">
        <f>COUNTIF(F52:S52,0)</f>
        <v>7.0</v>
      </c>
      <c r="V52" s="32">
        <f>SUM(F52:S52)</f>
        <v>8.0</v>
      </c>
      <c r="W52" s="32" t="str">
        <f>IF(V52&gt;=6,"pass",IF(V52&lt;=5.9,"fail", ))</f>
        <v>pass</v>
      </c>
    </row>
    <row r="53" spans="8:8">
      <c r="A53" s="32">
        <v>47.0</v>
      </c>
      <c r="B53" s="32"/>
      <c r="C53" s="33" t="s">
        <v>72</v>
      </c>
      <c r="D53" s="33"/>
      <c r="E53" s="33"/>
      <c r="F53" s="32">
        <v>1.0</v>
      </c>
      <c r="G53" s="32">
        <v>1.0</v>
      </c>
      <c r="H53" s="32">
        <v>1.0</v>
      </c>
      <c r="I53" s="32">
        <v>1.0</v>
      </c>
      <c r="J53" s="32">
        <v>0.0</v>
      </c>
      <c r="K53" s="32">
        <v>1.0</v>
      </c>
      <c r="L53" s="32">
        <v>1.0</v>
      </c>
      <c r="M53" s="32">
        <v>1.0</v>
      </c>
      <c r="N53" s="32">
        <v>1.0</v>
      </c>
      <c r="O53" s="32">
        <v>2.0</v>
      </c>
      <c r="P53" s="32">
        <v>0.0</v>
      </c>
      <c r="Q53" s="32">
        <v>0.0</v>
      </c>
      <c r="R53" s="32">
        <v>2.0</v>
      </c>
      <c r="S53" s="32">
        <v>1.5</v>
      </c>
      <c r="T53" s="32">
        <f>14-U53</f>
        <v>11.0</v>
      </c>
      <c r="U53" s="32">
        <f>COUNTIF(F53:S53,0)</f>
        <v>3.0</v>
      </c>
      <c r="V53" s="32">
        <f>SUM(F53:S53)</f>
        <v>13.5</v>
      </c>
      <c r="W53" s="32" t="str">
        <f>IF(V53&gt;=6,"pass",IF(V53&lt;=5.9,"fail", ))</f>
        <v>pass</v>
      </c>
    </row>
    <row r="54" spans="8:8">
      <c r="A54" s="32">
        <v>48.0</v>
      </c>
      <c r="B54" s="32"/>
      <c r="C54" s="33" t="s">
        <v>73</v>
      </c>
      <c r="D54" s="33"/>
      <c r="E54" s="33"/>
      <c r="F54" s="32">
        <v>1.0</v>
      </c>
      <c r="G54" s="32">
        <v>0.0</v>
      </c>
      <c r="H54" s="32">
        <v>1.0</v>
      </c>
      <c r="I54" s="32">
        <v>1.0</v>
      </c>
      <c r="J54" s="32">
        <v>0.5</v>
      </c>
      <c r="K54" s="32">
        <v>0.0</v>
      </c>
      <c r="L54" s="32">
        <v>0.0</v>
      </c>
      <c r="M54" s="32">
        <v>0.0</v>
      </c>
      <c r="N54" s="32">
        <v>0.0</v>
      </c>
      <c r="O54" s="32">
        <v>0.0</v>
      </c>
      <c r="P54" s="32">
        <v>0.0</v>
      </c>
      <c r="Q54" s="32">
        <v>0.0</v>
      </c>
      <c r="R54" s="32">
        <v>1.5</v>
      </c>
      <c r="S54" s="32">
        <v>0.5</v>
      </c>
      <c r="T54" s="32">
        <f>14-U54</f>
        <v>6.0</v>
      </c>
      <c r="U54" s="32">
        <f>COUNTIF(F54:S54,0)</f>
        <v>8.0</v>
      </c>
      <c r="V54" s="32">
        <f>SUM(F54:S54)</f>
        <v>5.5</v>
      </c>
      <c r="W54" s="32" t="str">
        <f>IF(V54&gt;=6,"pass",IF(V54&lt;=5.9,"fail", ))</f>
        <v>fail</v>
      </c>
    </row>
    <row r="55" spans="8:8">
      <c r="A55" s="32">
        <v>49.0</v>
      </c>
      <c r="B55" s="32"/>
      <c r="C55" s="33" t="s">
        <v>74</v>
      </c>
      <c r="D55" s="33"/>
      <c r="E55" s="33"/>
      <c r="F55" s="32">
        <v>1.0</v>
      </c>
      <c r="G55" s="32">
        <v>1.0</v>
      </c>
      <c r="H55" s="32">
        <v>0.0</v>
      </c>
      <c r="I55" s="32">
        <v>1.0</v>
      </c>
      <c r="J55" s="32">
        <v>0.0</v>
      </c>
      <c r="K55" s="32">
        <v>0.0</v>
      </c>
      <c r="L55" s="32">
        <v>0.0</v>
      </c>
      <c r="M55" s="32">
        <v>0.0</v>
      </c>
      <c r="N55" s="32">
        <v>0.0</v>
      </c>
      <c r="O55" s="32">
        <v>0.0</v>
      </c>
      <c r="P55" s="32">
        <v>0.0</v>
      </c>
      <c r="Q55" s="32">
        <v>0.0</v>
      </c>
      <c r="R55" s="32">
        <v>1.5</v>
      </c>
      <c r="S55" s="32">
        <v>0.0</v>
      </c>
      <c r="T55" s="32">
        <f>14-U55</f>
        <v>4.0</v>
      </c>
      <c r="U55" s="32">
        <f>COUNTIF(F55:S55,0)</f>
        <v>10.0</v>
      </c>
      <c r="V55" s="32">
        <f>SUM(F55:S55)</f>
        <v>4.5</v>
      </c>
      <c r="W55" s="32" t="str">
        <f>IF(V55&gt;=6,"pass",IF(V55&lt;=5.9,"fail", ))</f>
        <v>fail</v>
      </c>
    </row>
    <row r="56" spans="8:8">
      <c r="A56" s="32">
        <v>50.0</v>
      </c>
      <c r="B56" s="32"/>
      <c r="C56" s="33" t="s">
        <v>75</v>
      </c>
      <c r="D56" s="33"/>
      <c r="E56" s="33"/>
      <c r="F56" s="32">
        <v>1.0</v>
      </c>
      <c r="G56" s="32">
        <v>1.0</v>
      </c>
      <c r="H56" s="32">
        <v>1.0</v>
      </c>
      <c r="I56" s="32">
        <v>1.0</v>
      </c>
      <c r="J56" s="32">
        <v>0.0</v>
      </c>
      <c r="K56" s="32">
        <v>0.0</v>
      </c>
      <c r="L56" s="32">
        <v>0.0</v>
      </c>
      <c r="M56" s="32">
        <v>0.0</v>
      </c>
      <c r="N56" s="32">
        <v>0.0</v>
      </c>
      <c r="O56" s="32">
        <v>0.0</v>
      </c>
      <c r="P56" s="32">
        <v>0.0</v>
      </c>
      <c r="Q56" s="32">
        <v>0.0</v>
      </c>
      <c r="R56" s="32">
        <v>2.0</v>
      </c>
      <c r="S56" s="32">
        <v>0.5</v>
      </c>
      <c r="T56" s="32">
        <f>14-U56</f>
        <v>6.0</v>
      </c>
      <c r="U56" s="32">
        <f>COUNTIF(F56:S56,0)</f>
        <v>8.0</v>
      </c>
      <c r="V56" s="32">
        <f>SUM(F56:S56)</f>
        <v>6.5</v>
      </c>
      <c r="W56" s="32" t="str">
        <f>IF(V56&gt;=6,"pass",IF(V56&lt;=5.9,"fail", ))</f>
        <v>pass</v>
      </c>
    </row>
    <row r="57" spans="8:8">
      <c r="A57" s="32">
        <v>51.0</v>
      </c>
      <c r="B57" s="32"/>
      <c r="C57" s="33" t="s">
        <v>76</v>
      </c>
      <c r="D57" s="33"/>
      <c r="E57" s="33"/>
      <c r="F57" s="32">
        <v>1.0</v>
      </c>
      <c r="G57" s="32">
        <v>1.0</v>
      </c>
      <c r="H57" s="32">
        <v>1.0</v>
      </c>
      <c r="I57" s="32">
        <v>1.0</v>
      </c>
      <c r="J57" s="32">
        <v>0.0</v>
      </c>
      <c r="K57" s="32">
        <v>0.0</v>
      </c>
      <c r="L57" s="32">
        <v>0.0</v>
      </c>
      <c r="M57" s="32">
        <v>0.0</v>
      </c>
      <c r="N57" s="32">
        <v>0.0</v>
      </c>
      <c r="O57" s="32">
        <v>0.0</v>
      </c>
      <c r="P57" s="32">
        <v>0.0</v>
      </c>
      <c r="Q57" s="32">
        <v>0.0</v>
      </c>
      <c r="R57" s="32">
        <v>1.5</v>
      </c>
      <c r="S57" s="32">
        <v>1.5</v>
      </c>
      <c r="T57" s="32">
        <f>14-U57</f>
        <v>6.0</v>
      </c>
      <c r="U57" s="32">
        <f>COUNTIF(F57:S57,0)</f>
        <v>8.0</v>
      </c>
      <c r="V57" s="32">
        <f>SUM(F57:S57)</f>
        <v>7.0</v>
      </c>
      <c r="W57" s="32" t="str">
        <f>IF(V57&gt;=6,"pass",IF(V57&lt;=5.9,"fail", ))</f>
        <v>pass</v>
      </c>
    </row>
    <row r="58" spans="8:8">
      <c r="A58" s="32">
        <v>52.0</v>
      </c>
      <c r="B58" s="32"/>
      <c r="C58" s="33" t="s">
        <v>77</v>
      </c>
      <c r="D58" s="33"/>
      <c r="E58" s="33"/>
      <c r="F58" s="32">
        <v>1.0</v>
      </c>
      <c r="G58" s="32">
        <v>1.0</v>
      </c>
      <c r="H58" s="32">
        <v>1.0</v>
      </c>
      <c r="I58" s="32">
        <v>1.0</v>
      </c>
      <c r="J58" s="32">
        <v>0.0</v>
      </c>
      <c r="K58" s="32">
        <v>0.0</v>
      </c>
      <c r="L58" s="32">
        <v>0.0</v>
      </c>
      <c r="M58" s="32">
        <v>0.0</v>
      </c>
      <c r="N58" s="32">
        <v>0.0</v>
      </c>
      <c r="O58" s="32">
        <v>0.0</v>
      </c>
      <c r="P58" s="32">
        <v>0.0</v>
      </c>
      <c r="Q58" s="32">
        <v>0.0</v>
      </c>
      <c r="R58" s="32">
        <v>1.5</v>
      </c>
      <c r="S58" s="32">
        <v>0.5</v>
      </c>
      <c r="T58" s="32">
        <f>14-U58</f>
        <v>6.0</v>
      </c>
      <c r="U58" s="32">
        <f>COUNTIF(F58:S58,0)</f>
        <v>8.0</v>
      </c>
      <c r="V58" s="32">
        <f>SUM(F58:S58)</f>
        <v>6.0</v>
      </c>
      <c r="W58" s="32" t="str">
        <f>IF(V58&gt;=6,"pass",IF(V58&lt;=5.9,"fail", ))</f>
        <v>pass</v>
      </c>
    </row>
    <row r="59" spans="8:8">
      <c r="A59" s="32">
        <v>53.0</v>
      </c>
      <c r="B59" s="32"/>
      <c r="C59" s="33" t="s">
        <v>78</v>
      </c>
      <c r="D59" s="33"/>
      <c r="E59" s="33"/>
      <c r="F59" s="32">
        <v>1.0</v>
      </c>
      <c r="G59" s="32">
        <v>1.0</v>
      </c>
      <c r="H59" s="32">
        <v>1.0</v>
      </c>
      <c r="I59" s="32">
        <v>1.0</v>
      </c>
      <c r="J59" s="32">
        <v>0.5</v>
      </c>
      <c r="K59" s="32">
        <v>0.0</v>
      </c>
      <c r="L59" s="32">
        <v>0.0</v>
      </c>
      <c r="M59" s="32">
        <v>0.0</v>
      </c>
      <c r="N59" s="32">
        <v>0.0</v>
      </c>
      <c r="O59" s="32">
        <v>2.0</v>
      </c>
      <c r="P59" s="32">
        <v>0.0</v>
      </c>
      <c r="Q59" s="32">
        <v>0.0</v>
      </c>
      <c r="R59" s="32">
        <v>2.0</v>
      </c>
      <c r="S59" s="32">
        <v>0.5</v>
      </c>
      <c r="T59" s="32">
        <f>14-U59</f>
        <v>8.0</v>
      </c>
      <c r="U59" s="32">
        <f>COUNTIF(F59:S59,0)</f>
        <v>6.0</v>
      </c>
      <c r="V59" s="32">
        <f>SUM(F59:S59)</f>
        <v>9.0</v>
      </c>
      <c r="W59" s="32" t="str">
        <f>IF(V59&gt;=6,"pass",IF(V59&lt;=5.9,"fail", ))</f>
        <v>pass</v>
      </c>
    </row>
    <row r="60" spans="8:8">
      <c r="A60" s="32">
        <v>54.0</v>
      </c>
      <c r="B60" s="32"/>
      <c r="C60" s="33" t="s">
        <v>79</v>
      </c>
      <c r="D60" s="33"/>
      <c r="E60" s="33"/>
      <c r="F60" s="32">
        <v>1.0</v>
      </c>
      <c r="G60" s="32">
        <v>1.0</v>
      </c>
      <c r="H60" s="32">
        <v>1.0</v>
      </c>
      <c r="I60" s="32">
        <v>1.0</v>
      </c>
      <c r="J60" s="32">
        <v>0.0</v>
      </c>
      <c r="K60" s="32">
        <v>0.0</v>
      </c>
      <c r="L60" s="32">
        <v>0.0</v>
      </c>
      <c r="M60" s="32">
        <v>0.0</v>
      </c>
      <c r="N60" s="32">
        <v>0.0</v>
      </c>
      <c r="O60" s="32">
        <v>2.0</v>
      </c>
      <c r="P60" s="32">
        <v>0.0</v>
      </c>
      <c r="Q60" s="32">
        <v>0.0</v>
      </c>
      <c r="R60" s="32">
        <v>2.0</v>
      </c>
      <c r="S60" s="32">
        <v>0.5</v>
      </c>
      <c r="T60" s="32">
        <f>14-U60</f>
        <v>7.0</v>
      </c>
      <c r="U60" s="32">
        <f>COUNTIF(F60:S60,0)</f>
        <v>7.0</v>
      </c>
      <c r="V60" s="32">
        <f>SUM(F60:S60)</f>
        <v>8.5</v>
      </c>
      <c r="W60" s="32" t="str">
        <f>IF(V60&gt;=6,"pass",IF(V60&lt;=5.9,"fail", ))</f>
        <v>pass</v>
      </c>
    </row>
    <row r="61" spans="8:8">
      <c r="A61" s="32">
        <v>55.0</v>
      </c>
      <c r="B61" s="32"/>
      <c r="C61" s="33" t="s">
        <v>80</v>
      </c>
      <c r="D61" s="33"/>
      <c r="E61" s="33"/>
      <c r="F61" s="32">
        <v>1.0</v>
      </c>
      <c r="G61" s="32">
        <v>1.0</v>
      </c>
      <c r="H61" s="32">
        <v>1.0</v>
      </c>
      <c r="I61" s="32">
        <v>1.0</v>
      </c>
      <c r="J61" s="32">
        <v>1.0</v>
      </c>
      <c r="K61" s="32">
        <v>1.0</v>
      </c>
      <c r="L61" s="32">
        <v>0.0</v>
      </c>
      <c r="M61" s="32">
        <v>0.0</v>
      </c>
      <c r="N61" s="32">
        <v>1.0</v>
      </c>
      <c r="O61" s="32">
        <v>2.0</v>
      </c>
      <c r="P61" s="32">
        <v>1.0</v>
      </c>
      <c r="Q61" s="32">
        <v>0.0</v>
      </c>
      <c r="R61" s="32">
        <v>2.0</v>
      </c>
      <c r="S61" s="32">
        <v>3.0</v>
      </c>
      <c r="T61" s="32">
        <f>14-U61</f>
        <v>11.0</v>
      </c>
      <c r="U61" s="32">
        <f>COUNTIF(F61:S61,0)</f>
        <v>3.0</v>
      </c>
      <c r="V61" s="32">
        <f>SUM(F61:S61)</f>
        <v>15.0</v>
      </c>
      <c r="W61" s="32" t="str">
        <f>IF(V61&gt;=6,"pass",IF(V61&lt;=5.9,"fail", ))</f>
        <v>pass</v>
      </c>
    </row>
    <row r="62" spans="8:8">
      <c r="A62" s="32">
        <v>56.0</v>
      </c>
      <c r="B62" s="32"/>
      <c r="C62" s="33" t="s">
        <v>81</v>
      </c>
      <c r="D62" s="33"/>
      <c r="E62" s="33"/>
      <c r="F62" s="32">
        <v>1.0</v>
      </c>
      <c r="G62" s="32">
        <v>1.0</v>
      </c>
      <c r="H62" s="32">
        <v>1.0</v>
      </c>
      <c r="I62" s="32">
        <v>1.0</v>
      </c>
      <c r="J62" s="32">
        <v>0.0</v>
      </c>
      <c r="K62" s="32">
        <v>0.0</v>
      </c>
      <c r="L62" s="32">
        <v>1.0</v>
      </c>
      <c r="M62" s="32">
        <v>1.0</v>
      </c>
      <c r="N62" s="32">
        <v>1.0</v>
      </c>
      <c r="O62" s="32">
        <v>2.0</v>
      </c>
      <c r="P62" s="32">
        <v>1.0</v>
      </c>
      <c r="Q62" s="32">
        <v>0.0</v>
      </c>
      <c r="R62" s="32">
        <v>2.0</v>
      </c>
      <c r="S62" s="32">
        <v>3.0</v>
      </c>
      <c r="T62" s="32">
        <f>14-U62</f>
        <v>11.0</v>
      </c>
      <c r="U62" s="32">
        <f>COUNTIF(F62:S62,0)</f>
        <v>3.0</v>
      </c>
      <c r="V62" s="32">
        <f>SUM(F62:S62)</f>
        <v>15.0</v>
      </c>
      <c r="W62" s="32" t="str">
        <f>IF(V62&gt;=6,"pass",IF(V62&lt;=5.9,"fail", ))</f>
        <v>pass</v>
      </c>
    </row>
    <row r="63" spans="8:8">
      <c r="A63" s="32">
        <v>57.0</v>
      </c>
      <c r="B63" s="32"/>
      <c r="C63" s="33" t="s">
        <v>82</v>
      </c>
      <c r="D63" s="33"/>
      <c r="E63" s="33"/>
      <c r="F63" s="32">
        <v>1.0</v>
      </c>
      <c r="G63" s="32">
        <v>1.0</v>
      </c>
      <c r="H63" s="32">
        <v>1.0</v>
      </c>
      <c r="I63" s="32">
        <v>1.0</v>
      </c>
      <c r="J63" s="32">
        <v>0.0</v>
      </c>
      <c r="K63" s="32">
        <v>0.0</v>
      </c>
      <c r="L63" s="32">
        <v>0.0</v>
      </c>
      <c r="M63" s="32">
        <v>0.0</v>
      </c>
      <c r="N63" s="32">
        <v>0.0</v>
      </c>
      <c r="O63" s="32">
        <v>2.0</v>
      </c>
      <c r="P63" s="32">
        <v>0.0</v>
      </c>
      <c r="Q63" s="32">
        <v>0.0</v>
      </c>
      <c r="R63" s="32">
        <v>2.0</v>
      </c>
      <c r="S63" s="32">
        <v>1.0</v>
      </c>
      <c r="T63" s="32">
        <f>14-U63</f>
        <v>7.0</v>
      </c>
      <c r="U63" s="32">
        <f>COUNTIF(F63:S63,0)</f>
        <v>7.0</v>
      </c>
      <c r="V63" s="32">
        <f>SUM(F63:S63)</f>
        <v>9.0</v>
      </c>
      <c r="W63" s="32" t="str">
        <f>IF(V63&gt;=6,"pass",IF(V63&lt;=5.9,"fail", ))</f>
        <v>pass</v>
      </c>
    </row>
    <row r="64" spans="8:8">
      <c r="A64" s="32">
        <v>58.0</v>
      </c>
      <c r="B64" s="32"/>
      <c r="C64" s="33" t="s">
        <v>83</v>
      </c>
      <c r="D64" s="33"/>
      <c r="E64" s="33"/>
      <c r="F64" s="32">
        <v>1.0</v>
      </c>
      <c r="G64" s="32">
        <v>1.0</v>
      </c>
      <c r="H64" s="32">
        <v>1.0</v>
      </c>
      <c r="I64" s="32">
        <v>1.0</v>
      </c>
      <c r="J64" s="32">
        <v>0.0</v>
      </c>
      <c r="K64" s="32">
        <v>0.0</v>
      </c>
      <c r="L64" s="32">
        <v>0.0</v>
      </c>
      <c r="M64" s="32">
        <v>0.0</v>
      </c>
      <c r="N64" s="32">
        <v>1.0</v>
      </c>
      <c r="O64" s="32">
        <v>2.0</v>
      </c>
      <c r="P64" s="32">
        <v>0.0</v>
      </c>
      <c r="Q64" s="32">
        <v>0.0</v>
      </c>
      <c r="R64" s="32">
        <v>1.0</v>
      </c>
      <c r="S64" s="32">
        <v>2.0</v>
      </c>
      <c r="T64" s="32">
        <f>14-U64</f>
        <v>8.0</v>
      </c>
      <c r="U64" s="32">
        <f>COUNTIF(F64:S64,0)</f>
        <v>6.0</v>
      </c>
      <c r="V64" s="32">
        <f>SUM(F64:S64)</f>
        <v>10.0</v>
      </c>
      <c r="W64" s="32" t="str">
        <f>IF(V64&gt;=6,"pass",IF(V64&lt;=5.9,"fail", ))</f>
        <v>pass</v>
      </c>
    </row>
    <row r="65" spans="8:8">
      <c r="A65" s="32">
        <v>59.0</v>
      </c>
      <c r="B65" s="32"/>
      <c r="C65" s="33" t="s">
        <v>84</v>
      </c>
      <c r="D65" s="33"/>
      <c r="E65" s="33"/>
      <c r="F65" s="32">
        <v>1.0</v>
      </c>
      <c r="G65" s="32">
        <v>1.0</v>
      </c>
      <c r="H65" s="32">
        <v>1.0</v>
      </c>
      <c r="I65" s="32">
        <v>1.0</v>
      </c>
      <c r="J65" s="32">
        <v>0.0</v>
      </c>
      <c r="K65" s="32">
        <v>0.0</v>
      </c>
      <c r="L65" s="32">
        <v>0.0</v>
      </c>
      <c r="M65" s="32">
        <v>0.0</v>
      </c>
      <c r="N65" s="32">
        <v>1.0</v>
      </c>
      <c r="O65" s="32">
        <v>0.5</v>
      </c>
      <c r="P65" s="32">
        <v>0.0</v>
      </c>
      <c r="Q65" s="32">
        <v>0.0</v>
      </c>
      <c r="R65" s="32">
        <v>0.0</v>
      </c>
      <c r="S65" s="32">
        <v>1.0</v>
      </c>
      <c r="T65" s="32">
        <f>14-U65</f>
        <v>7.0</v>
      </c>
      <c r="U65" s="32">
        <f>COUNTIF(F65:S65,0)</f>
        <v>7.0</v>
      </c>
      <c r="V65" s="32">
        <f>SUM(F65:S65)</f>
        <v>6.5</v>
      </c>
      <c r="W65" s="32" t="str">
        <f>IF(V65&gt;=6,"pass",IF(V65&lt;=5.9,"fail", ))</f>
        <v>pass</v>
      </c>
    </row>
    <row r="66" spans="8:8">
      <c r="A66" s="32">
        <v>60.0</v>
      </c>
      <c r="B66" s="32"/>
      <c r="C66" s="33" t="s">
        <v>85</v>
      </c>
      <c r="D66" s="33"/>
      <c r="E66" s="33"/>
      <c r="F66" s="32">
        <v>1.0</v>
      </c>
      <c r="G66" s="32">
        <v>1.0</v>
      </c>
      <c r="H66" s="32">
        <v>1.0</v>
      </c>
      <c r="I66" s="32">
        <v>1.0</v>
      </c>
      <c r="J66" s="32">
        <v>0.0</v>
      </c>
      <c r="K66" s="32">
        <v>0.0</v>
      </c>
      <c r="L66" s="32">
        <v>1.0</v>
      </c>
      <c r="M66" s="32">
        <v>1.0</v>
      </c>
      <c r="N66" s="32">
        <v>1.0</v>
      </c>
      <c r="O66" s="32">
        <v>2.0</v>
      </c>
      <c r="P66" s="32">
        <v>0.0</v>
      </c>
      <c r="Q66" s="32">
        <v>0.0</v>
      </c>
      <c r="R66" s="32">
        <v>2.0</v>
      </c>
      <c r="S66" s="32">
        <v>2.0</v>
      </c>
      <c r="T66" s="32">
        <f>14-U66</f>
        <v>10.0</v>
      </c>
      <c r="U66" s="32">
        <f>COUNTIF(F66:S66,0)</f>
        <v>4.0</v>
      </c>
      <c r="V66" s="32">
        <f>SUM(F66:S66)</f>
        <v>13.0</v>
      </c>
      <c r="W66" s="32" t="str">
        <f>IF(V66&gt;=6,"pass",IF(V66&lt;=5.9,"fail", ))</f>
        <v>pass</v>
      </c>
    </row>
    <row r="67" spans="8:8">
      <c r="A67" s="32">
        <v>61.0</v>
      </c>
      <c r="B67" s="32"/>
      <c r="C67" s="33" t="s">
        <v>86</v>
      </c>
      <c r="D67" s="33"/>
      <c r="E67" s="33"/>
      <c r="F67" s="32">
        <v>1.0</v>
      </c>
      <c r="G67" s="32">
        <v>1.0</v>
      </c>
      <c r="H67" s="32">
        <v>1.0</v>
      </c>
      <c r="I67" s="32">
        <v>1.0</v>
      </c>
      <c r="J67" s="32">
        <v>0.0</v>
      </c>
      <c r="K67" s="32">
        <v>0.0</v>
      </c>
      <c r="L67" s="32">
        <v>1.0</v>
      </c>
      <c r="M67" s="32">
        <v>0.0</v>
      </c>
      <c r="N67" s="32">
        <v>1.0</v>
      </c>
      <c r="O67" s="32">
        <v>2.0</v>
      </c>
      <c r="P67" s="32">
        <v>0.0</v>
      </c>
      <c r="Q67" s="32">
        <v>0.0</v>
      </c>
      <c r="R67" s="32">
        <v>2.0</v>
      </c>
      <c r="S67" s="32">
        <v>2.0</v>
      </c>
      <c r="T67" s="32">
        <f>14-U67</f>
        <v>9.0</v>
      </c>
      <c r="U67" s="32">
        <f>COUNTIF(F67:S67,0)</f>
        <v>5.0</v>
      </c>
      <c r="V67" s="32">
        <f>SUM(F67:S67)</f>
        <v>12.0</v>
      </c>
      <c r="W67" s="32" t="str">
        <f>IF(V67&gt;=6,"pass",IF(V67&lt;=5.9,"fail", ))</f>
        <v>pass</v>
      </c>
    </row>
    <row r="68" spans="8:8">
      <c r="A68" s="32">
        <v>62.0</v>
      </c>
      <c r="B68" s="32"/>
      <c r="C68" s="33" t="s">
        <v>87</v>
      </c>
      <c r="D68" s="33"/>
      <c r="E68" s="33"/>
      <c r="F68" s="32">
        <v>1.0</v>
      </c>
      <c r="G68" s="32">
        <v>1.0</v>
      </c>
      <c r="H68" s="32">
        <v>1.0</v>
      </c>
      <c r="I68" s="32">
        <v>1.0</v>
      </c>
      <c r="J68" s="32">
        <v>0.0</v>
      </c>
      <c r="K68" s="32">
        <v>0.0</v>
      </c>
      <c r="L68" s="32">
        <v>0.0</v>
      </c>
      <c r="M68" s="32">
        <v>1.0</v>
      </c>
      <c r="N68" s="32">
        <v>1.0</v>
      </c>
      <c r="O68" s="32">
        <v>2.0</v>
      </c>
      <c r="P68" s="32">
        <v>0.0</v>
      </c>
      <c r="Q68" s="32">
        <v>0.0</v>
      </c>
      <c r="R68" s="32">
        <v>2.0</v>
      </c>
      <c r="S68" s="32">
        <v>3.0</v>
      </c>
      <c r="T68" s="32">
        <f>14-U68</f>
        <v>9.0</v>
      </c>
      <c r="U68" s="32">
        <f>COUNTIF(F68:S68,0)</f>
        <v>5.0</v>
      </c>
      <c r="V68" s="32">
        <f>SUM(F68:S68)</f>
        <v>13.0</v>
      </c>
      <c r="W68" s="32" t="str">
        <f>IF(V68&gt;=6,"pass",IF(V68&lt;=5.9,"fail", ))</f>
        <v>pass</v>
      </c>
    </row>
    <row r="69" spans="8:8">
      <c r="A69" s="32">
        <v>63.0</v>
      </c>
      <c r="B69" s="32"/>
      <c r="C69" s="33" t="s">
        <v>88</v>
      </c>
      <c r="D69" s="33"/>
      <c r="E69" s="33"/>
      <c r="F69" s="32">
        <v>1.0</v>
      </c>
      <c r="G69" s="32">
        <v>0.0</v>
      </c>
      <c r="H69" s="32">
        <v>1.0</v>
      </c>
      <c r="I69" s="32">
        <v>1.0</v>
      </c>
      <c r="J69" s="32">
        <v>0.0</v>
      </c>
      <c r="K69" s="32">
        <v>0.0</v>
      </c>
      <c r="L69" s="32">
        <v>0.0</v>
      </c>
      <c r="M69" s="32">
        <v>0.0</v>
      </c>
      <c r="N69" s="32">
        <v>1.0</v>
      </c>
      <c r="O69" s="32">
        <v>2.0</v>
      </c>
      <c r="P69" s="32">
        <v>0.0</v>
      </c>
      <c r="Q69" s="32">
        <v>0.0</v>
      </c>
      <c r="R69" s="32">
        <v>1.0</v>
      </c>
      <c r="S69" s="32">
        <v>2.0</v>
      </c>
      <c r="T69" s="32">
        <f>14-U69</f>
        <v>7.0</v>
      </c>
      <c r="U69" s="32">
        <f>COUNTIF(F69:S69,0)</f>
        <v>7.0</v>
      </c>
      <c r="V69" s="32">
        <f>SUM(F69:S69)</f>
        <v>9.0</v>
      </c>
      <c r="W69" s="32" t="str">
        <f>IF(V69&gt;=6,"pass",IF(V69&lt;=5.9,"fail", ))</f>
        <v>pass</v>
      </c>
    </row>
    <row r="70" spans="8:8">
      <c r="A70" s="32">
        <v>64.0</v>
      </c>
      <c r="B70" s="32"/>
      <c r="C70" s="33" t="s">
        <v>89</v>
      </c>
      <c r="D70" s="33"/>
      <c r="E70" s="33"/>
      <c r="F70" s="32">
        <v>0.0</v>
      </c>
      <c r="G70" s="32">
        <v>1.0</v>
      </c>
      <c r="H70" s="32">
        <v>1.0</v>
      </c>
      <c r="I70" s="32">
        <v>1.0</v>
      </c>
      <c r="J70" s="32">
        <v>0.0</v>
      </c>
      <c r="K70" s="32">
        <v>0.0</v>
      </c>
      <c r="L70" s="32">
        <v>0.0</v>
      </c>
      <c r="M70" s="32">
        <v>0.0</v>
      </c>
      <c r="N70" s="32">
        <v>0.5</v>
      </c>
      <c r="O70" s="32">
        <v>0.0</v>
      </c>
      <c r="P70" s="32">
        <v>0.0</v>
      </c>
      <c r="Q70" s="32">
        <v>0.0</v>
      </c>
      <c r="R70" s="32">
        <v>1.5</v>
      </c>
      <c r="S70" s="32">
        <v>3.0</v>
      </c>
      <c r="T70" s="32">
        <f>14-U70</f>
        <v>6.0</v>
      </c>
      <c r="U70" s="32">
        <f>COUNTIF(F70:S70,0)</f>
        <v>8.0</v>
      </c>
      <c r="V70" s="32">
        <f>SUM(F70:S70)</f>
        <v>8.0</v>
      </c>
      <c r="W70" s="32" t="str">
        <f>IF(V70&gt;=6,"pass",IF(V70&lt;=5.9,"fail", ))</f>
        <v>pass</v>
      </c>
    </row>
    <row r="71" spans="8:8">
      <c r="A71" s="32">
        <v>65.0</v>
      </c>
      <c r="B71" s="32"/>
      <c r="C71" s="33" t="s">
        <v>90</v>
      </c>
      <c r="D71" s="33"/>
      <c r="E71" s="33"/>
      <c r="F71" s="32">
        <v>1.0</v>
      </c>
      <c r="G71" s="32">
        <v>1.0</v>
      </c>
      <c r="H71" s="32">
        <v>1.0</v>
      </c>
      <c r="I71" s="32">
        <v>1.0</v>
      </c>
      <c r="J71" s="32">
        <v>0.0</v>
      </c>
      <c r="K71" s="32">
        <v>0.0</v>
      </c>
      <c r="L71" s="32">
        <v>0.0</v>
      </c>
      <c r="M71" s="32">
        <v>0.0</v>
      </c>
      <c r="N71" s="32">
        <v>0.0</v>
      </c>
      <c r="O71" s="32">
        <v>0.0</v>
      </c>
      <c r="P71" s="32">
        <v>0.0</v>
      </c>
      <c r="Q71" s="32">
        <v>0.0</v>
      </c>
      <c r="R71" s="32">
        <v>1.0</v>
      </c>
      <c r="S71" s="32">
        <v>2.0</v>
      </c>
      <c r="T71" s="32">
        <f>14-U71</f>
        <v>6.0</v>
      </c>
      <c r="U71" s="32">
        <f>COUNTIF(F71:S71,0)</f>
        <v>8.0</v>
      </c>
      <c r="V71" s="32">
        <f>SUM(F71:S71)</f>
        <v>7.0</v>
      </c>
      <c r="W71" s="32" t="str">
        <f>IF(V71&gt;=6,"pass",IF(V71&lt;=5.9,"fail", ))</f>
        <v>pass</v>
      </c>
    </row>
    <row r="72" spans="8:8">
      <c r="A72" s="32">
        <v>66.0</v>
      </c>
      <c r="B72" s="32"/>
      <c r="C72" s="33" t="s">
        <v>91</v>
      </c>
      <c r="D72" s="33"/>
      <c r="E72" s="33"/>
      <c r="F72" s="32">
        <v>1.0</v>
      </c>
      <c r="G72" s="32">
        <v>1.0</v>
      </c>
      <c r="H72" s="32">
        <v>1.0</v>
      </c>
      <c r="I72" s="32">
        <v>1.0</v>
      </c>
      <c r="J72" s="32">
        <v>0.0</v>
      </c>
      <c r="K72" s="32">
        <v>0.0</v>
      </c>
      <c r="L72" s="32">
        <v>0.0</v>
      </c>
      <c r="M72" s="32">
        <v>0.0</v>
      </c>
      <c r="N72" s="32">
        <v>1.0</v>
      </c>
      <c r="O72" s="32">
        <v>1.0</v>
      </c>
      <c r="P72" s="32">
        <v>0.0</v>
      </c>
      <c r="Q72" s="32">
        <v>0.0</v>
      </c>
      <c r="R72" s="32">
        <v>2.0</v>
      </c>
      <c r="S72" s="32">
        <v>0.0</v>
      </c>
      <c r="T72" s="32">
        <f>14-U72</f>
        <v>7.0</v>
      </c>
      <c r="U72" s="32">
        <f>COUNTIF(F72:S72,0)</f>
        <v>7.0</v>
      </c>
      <c r="V72" s="32">
        <f>SUM(F72:S72)</f>
        <v>8.0</v>
      </c>
      <c r="W72" s="32" t="str">
        <f>IF(V72&gt;=6,"pass",IF(V72&lt;=5.9,"fail", ))</f>
        <v>pass</v>
      </c>
    </row>
    <row r="73" spans="8:8">
      <c r="A73" s="32">
        <v>67.0</v>
      </c>
      <c r="B73" s="32"/>
      <c r="C73" s="33" t="s">
        <v>92</v>
      </c>
      <c r="D73" s="33"/>
      <c r="E73" s="33"/>
      <c r="F73" s="32">
        <v>1.0</v>
      </c>
      <c r="G73" s="32">
        <v>0.0</v>
      </c>
      <c r="H73" s="32">
        <v>1.0</v>
      </c>
      <c r="I73" s="32">
        <v>1.0</v>
      </c>
      <c r="J73" s="32">
        <v>0.0</v>
      </c>
      <c r="K73" s="32">
        <v>0.0</v>
      </c>
      <c r="L73" s="32">
        <v>0.0</v>
      </c>
      <c r="M73" s="32">
        <v>0.0</v>
      </c>
      <c r="N73" s="32">
        <v>0.0</v>
      </c>
      <c r="O73" s="32">
        <v>0.0</v>
      </c>
      <c r="P73" s="32">
        <v>0.0</v>
      </c>
      <c r="Q73" s="32">
        <v>0.0</v>
      </c>
      <c r="R73" s="32">
        <v>1.0</v>
      </c>
      <c r="S73" s="32">
        <v>0.0</v>
      </c>
      <c r="T73" s="32">
        <f>14-U73</f>
        <v>4.0</v>
      </c>
      <c r="U73" s="32">
        <f>COUNTIF(F73:S73,0)</f>
        <v>10.0</v>
      </c>
      <c r="V73" s="32">
        <f>SUM(F73:S73)</f>
        <v>4.0</v>
      </c>
      <c r="W73" s="32" t="str">
        <f>IF(V73&gt;=6,"pass",IF(V73&lt;=5.9,"fail", ))</f>
        <v>fail</v>
      </c>
    </row>
    <row r="74" spans="8:8">
      <c r="A74" s="32">
        <v>68.0</v>
      </c>
      <c r="B74" s="32"/>
      <c r="C74" s="33" t="s">
        <v>93</v>
      </c>
      <c r="D74" s="33"/>
      <c r="E74" s="33"/>
      <c r="F74" s="32">
        <v>1.0</v>
      </c>
      <c r="G74" s="32">
        <v>0.0</v>
      </c>
      <c r="H74" s="32">
        <v>1.0</v>
      </c>
      <c r="I74" s="32">
        <v>1.0</v>
      </c>
      <c r="J74" s="32">
        <v>0.0</v>
      </c>
      <c r="K74" s="32">
        <v>0.0</v>
      </c>
      <c r="L74" s="32">
        <v>0.0</v>
      </c>
      <c r="M74" s="32">
        <v>0.0</v>
      </c>
      <c r="N74" s="32">
        <v>0.0</v>
      </c>
      <c r="O74" s="32">
        <v>1.0</v>
      </c>
      <c r="P74" s="32">
        <v>0.0</v>
      </c>
      <c r="Q74" s="32">
        <v>0.0</v>
      </c>
      <c r="R74" s="32">
        <v>1.0</v>
      </c>
      <c r="S74" s="32">
        <v>3.0</v>
      </c>
      <c r="T74" s="32">
        <f>14-U74</f>
        <v>6.0</v>
      </c>
      <c r="U74" s="32">
        <f>COUNTIF(F74:S74,0)</f>
        <v>8.0</v>
      </c>
      <c r="V74" s="32">
        <f>SUM(F74:S74)</f>
        <v>8.0</v>
      </c>
      <c r="W74" s="32" t="str">
        <f>IF(V74&gt;=6,"pass",IF(V74&lt;=5.9,"fail", ))</f>
        <v>pass</v>
      </c>
    </row>
    <row r="75" spans="8:8">
      <c r="A75" s="32">
        <v>69.0</v>
      </c>
      <c r="B75" s="32"/>
      <c r="C75" s="33" t="s">
        <v>94</v>
      </c>
      <c r="D75" s="33"/>
      <c r="E75" s="33"/>
      <c r="F75" s="32">
        <v>1.0</v>
      </c>
      <c r="G75" s="32">
        <v>1.0</v>
      </c>
      <c r="H75" s="32">
        <v>1.0</v>
      </c>
      <c r="I75" s="32">
        <v>1.0</v>
      </c>
      <c r="J75" s="32">
        <v>0.0</v>
      </c>
      <c r="K75" s="32">
        <v>0.0</v>
      </c>
      <c r="L75" s="32">
        <v>0.0</v>
      </c>
      <c r="M75" s="32">
        <v>0.0</v>
      </c>
      <c r="N75" s="32">
        <v>0.0</v>
      </c>
      <c r="O75" s="32">
        <v>1.0</v>
      </c>
      <c r="P75" s="32">
        <v>0.0</v>
      </c>
      <c r="Q75" s="32">
        <v>0.0</v>
      </c>
      <c r="R75" s="32">
        <v>2.0</v>
      </c>
      <c r="S75" s="32">
        <v>3.0</v>
      </c>
      <c r="T75" s="32">
        <f>14-U75</f>
        <v>7.0</v>
      </c>
      <c r="U75" s="32">
        <f>COUNTIF(F75:S75,0)</f>
        <v>7.0</v>
      </c>
      <c r="V75" s="32">
        <f>SUM(F75:S75)</f>
        <v>10.0</v>
      </c>
      <c r="W75" s="32" t="str">
        <f>IF(V75&gt;=6,"pass",IF(V75&lt;=5.9,"fail", ))</f>
        <v>pass</v>
      </c>
    </row>
    <row r="76" spans="8:8">
      <c r="A76" s="32">
        <v>70.0</v>
      </c>
      <c r="B76" s="32"/>
      <c r="C76" s="33" t="s">
        <v>95</v>
      </c>
      <c r="D76" s="33"/>
      <c r="E76" s="33"/>
      <c r="F76" s="32">
        <v>1.0</v>
      </c>
      <c r="G76" s="32">
        <v>1.0</v>
      </c>
      <c r="H76" s="32">
        <v>1.0</v>
      </c>
      <c r="I76" s="32">
        <v>1.0</v>
      </c>
      <c r="J76" s="32">
        <v>0.0</v>
      </c>
      <c r="K76" s="32">
        <v>0.0</v>
      </c>
      <c r="L76" s="32">
        <v>0.0</v>
      </c>
      <c r="M76" s="32">
        <v>0.0</v>
      </c>
      <c r="N76" s="32">
        <v>0.0</v>
      </c>
      <c r="O76" s="32">
        <v>2.0</v>
      </c>
      <c r="P76" s="32">
        <v>0.0</v>
      </c>
      <c r="Q76" s="32">
        <v>0.0</v>
      </c>
      <c r="R76" s="32">
        <v>1.0</v>
      </c>
      <c r="S76" s="32">
        <v>2.0</v>
      </c>
      <c r="T76" s="32">
        <f>14-U76</f>
        <v>7.0</v>
      </c>
      <c r="U76" s="32">
        <f>COUNTIF(F76:S76,0)</f>
        <v>7.0</v>
      </c>
      <c r="V76" s="32">
        <f>SUM(F76:S76)</f>
        <v>9.0</v>
      </c>
      <c r="W76" s="32" t="str">
        <f>IF(V76&gt;=6,"pass",IF(V76&lt;=5.9,"fail", ))</f>
        <v>pass</v>
      </c>
    </row>
    <row r="77" spans="8:8">
      <c r="A77" s="32">
        <v>71.0</v>
      </c>
      <c r="B77" s="32"/>
      <c r="C77" s="33" t="s">
        <v>96</v>
      </c>
      <c r="D77" s="33"/>
      <c r="E77" s="33"/>
      <c r="F77" s="32">
        <v>1.0</v>
      </c>
      <c r="G77" s="32">
        <v>1.0</v>
      </c>
      <c r="H77" s="32">
        <v>1.0</v>
      </c>
      <c r="I77" s="32">
        <v>1.0</v>
      </c>
      <c r="J77" s="32">
        <v>0.0</v>
      </c>
      <c r="K77" s="32">
        <v>0.0</v>
      </c>
      <c r="L77" s="32">
        <v>0.0</v>
      </c>
      <c r="M77" s="32">
        <v>0.0</v>
      </c>
      <c r="N77" s="32">
        <v>1.0</v>
      </c>
      <c r="O77" s="32">
        <v>2.0</v>
      </c>
      <c r="P77" s="32">
        <v>0.0</v>
      </c>
      <c r="Q77" s="32">
        <v>0.0</v>
      </c>
      <c r="R77" s="32">
        <v>2.0</v>
      </c>
      <c r="S77" s="32">
        <v>1.0</v>
      </c>
      <c r="T77" s="32">
        <f>14-U77</f>
        <v>8.0</v>
      </c>
      <c r="U77" s="32">
        <f>COUNTIF(F77:S77,0)</f>
        <v>6.0</v>
      </c>
      <c r="V77" s="32">
        <f>SUM(F77:S77)</f>
        <v>10.0</v>
      </c>
      <c r="W77" s="32" t="str">
        <f>IF(V77&gt;=6,"pass",IF(V77&lt;=5.9,"fail", ))</f>
        <v>pass</v>
      </c>
    </row>
    <row r="78" spans="8:8">
      <c r="A78" s="32">
        <v>72.0</v>
      </c>
      <c r="B78" s="32"/>
      <c r="C78" s="33" t="s">
        <v>97</v>
      </c>
      <c r="D78" s="33"/>
      <c r="E78" s="33"/>
      <c r="F78" s="32">
        <v>1.0</v>
      </c>
      <c r="G78" s="32">
        <v>1.0</v>
      </c>
      <c r="H78" s="32">
        <v>1.0</v>
      </c>
      <c r="I78" s="32">
        <v>1.0</v>
      </c>
      <c r="J78" s="32">
        <v>0.0</v>
      </c>
      <c r="K78" s="32">
        <v>0.0</v>
      </c>
      <c r="L78" s="32">
        <v>0.0</v>
      </c>
      <c r="M78" s="32">
        <v>0.0</v>
      </c>
      <c r="N78" s="32">
        <v>1.0</v>
      </c>
      <c r="O78" s="32">
        <v>2.0</v>
      </c>
      <c r="P78" s="32">
        <v>0.0</v>
      </c>
      <c r="Q78" s="32">
        <v>0.0</v>
      </c>
      <c r="R78" s="32">
        <v>1.5</v>
      </c>
      <c r="S78" s="32">
        <v>1.0</v>
      </c>
      <c r="T78" s="32">
        <f>14-U78</f>
        <v>8.0</v>
      </c>
      <c r="U78" s="32">
        <f>COUNTIF(F78:S78,0)</f>
        <v>6.0</v>
      </c>
      <c r="V78" s="32">
        <f>SUM(F78:S78)</f>
        <v>9.5</v>
      </c>
      <c r="W78" s="32" t="str">
        <f>IF(V78&gt;=6,"pass",IF(V78&lt;=5.9,"fail", ))</f>
        <v>pass</v>
      </c>
    </row>
    <row r="79" spans="8:8">
      <c r="A79" s="32">
        <v>73.0</v>
      </c>
      <c r="B79" s="32"/>
      <c r="C79" s="33" t="s">
        <v>98</v>
      </c>
      <c r="D79" s="33"/>
      <c r="E79" s="33"/>
      <c r="F79" s="32">
        <v>1.0</v>
      </c>
      <c r="G79" s="32">
        <v>1.0</v>
      </c>
      <c r="H79" s="32">
        <v>1.0</v>
      </c>
      <c r="I79" s="32">
        <v>1.0</v>
      </c>
      <c r="J79" s="32">
        <v>0.0</v>
      </c>
      <c r="K79" s="32">
        <v>0.0</v>
      </c>
      <c r="L79" s="32">
        <v>0.0</v>
      </c>
      <c r="M79" s="32">
        <v>0.0</v>
      </c>
      <c r="N79" s="32">
        <v>0.0</v>
      </c>
      <c r="O79" s="32">
        <v>2.0</v>
      </c>
      <c r="P79" s="32">
        <v>0.0</v>
      </c>
      <c r="Q79" s="32">
        <v>0.0</v>
      </c>
      <c r="R79" s="32">
        <v>2.0</v>
      </c>
      <c r="S79" s="32">
        <v>1.0</v>
      </c>
      <c r="T79" s="32">
        <f>14-U79</f>
        <v>7.0</v>
      </c>
      <c r="U79" s="32">
        <f>COUNTIF(F79:S79,0)</f>
        <v>7.0</v>
      </c>
      <c r="V79" s="32">
        <f>SUM(F79:S79)</f>
        <v>9.0</v>
      </c>
      <c r="W79" s="32" t="str">
        <f>IF(V79&gt;=6,"pass",IF(V79&lt;=5.9,"fail", ))</f>
        <v>pass</v>
      </c>
    </row>
    <row r="80" spans="8:8">
      <c r="A80" s="32">
        <v>74.0</v>
      </c>
      <c r="B80" s="32"/>
      <c r="C80" s="33" t="s">
        <v>99</v>
      </c>
      <c r="D80" s="33"/>
      <c r="E80" s="33"/>
      <c r="F80" s="32">
        <v>1.0</v>
      </c>
      <c r="G80" s="32">
        <v>1.0</v>
      </c>
      <c r="H80" s="32">
        <v>1.0</v>
      </c>
      <c r="I80" s="32">
        <v>1.0</v>
      </c>
      <c r="J80" s="32">
        <v>0.0</v>
      </c>
      <c r="K80" s="32">
        <v>0.0</v>
      </c>
      <c r="L80" s="32">
        <v>0.0</v>
      </c>
      <c r="M80" s="32">
        <v>0.0</v>
      </c>
      <c r="N80" s="32">
        <v>0.0</v>
      </c>
      <c r="O80" s="32">
        <v>0.0</v>
      </c>
      <c r="P80" s="32">
        <v>0.0</v>
      </c>
      <c r="Q80" s="32">
        <v>0.0</v>
      </c>
      <c r="R80" s="32">
        <v>2.0</v>
      </c>
      <c r="S80" s="32">
        <v>1.0</v>
      </c>
      <c r="T80" s="32">
        <f>14-U80</f>
        <v>6.0</v>
      </c>
      <c r="U80" s="32">
        <f>COUNTIF(F80:S80,0)</f>
        <v>8.0</v>
      </c>
      <c r="V80" s="32">
        <f>SUM(F80:S80)</f>
        <v>7.0</v>
      </c>
      <c r="W80" s="32" t="str">
        <f>IF(V80&gt;=6,"pass",IF(V80&lt;=5.9,"fail", ))</f>
        <v>pass</v>
      </c>
    </row>
    <row r="81" spans="8:8">
      <c r="A81" s="32">
        <v>75.0</v>
      </c>
      <c r="B81" s="32"/>
      <c r="C81" s="33" t="s">
        <v>100</v>
      </c>
      <c r="D81" s="33"/>
      <c r="E81" s="33"/>
      <c r="F81" s="32">
        <v>1.0</v>
      </c>
      <c r="G81" s="32">
        <v>1.0</v>
      </c>
      <c r="H81" s="32">
        <v>1.0</v>
      </c>
      <c r="I81" s="32">
        <v>1.0</v>
      </c>
      <c r="J81" s="32">
        <v>0.0</v>
      </c>
      <c r="K81" s="32">
        <v>0.0</v>
      </c>
      <c r="L81" s="32">
        <v>0.0</v>
      </c>
      <c r="M81" s="32">
        <v>0.0</v>
      </c>
      <c r="N81" s="32">
        <v>1.0</v>
      </c>
      <c r="O81" s="32">
        <v>2.0</v>
      </c>
      <c r="P81" s="32">
        <v>0.0</v>
      </c>
      <c r="Q81" s="32">
        <v>0.0</v>
      </c>
      <c r="R81" s="32">
        <v>1.5</v>
      </c>
      <c r="S81" s="32">
        <v>2.0</v>
      </c>
      <c r="T81" s="32">
        <f>14-U81</f>
        <v>8.0</v>
      </c>
      <c r="U81" s="32">
        <f>COUNTIF(F81:S81,0)</f>
        <v>6.0</v>
      </c>
      <c r="V81" s="32">
        <f>SUM(F81:S81)</f>
        <v>10.5</v>
      </c>
      <c r="W81" s="32" t="str">
        <f>IF(V81&gt;=6,"pass",IF(V81&lt;=5.9,"fail", ))</f>
        <v>pass</v>
      </c>
    </row>
    <row r="82" spans="8:8">
      <c r="A82" s="32">
        <v>76.0</v>
      </c>
      <c r="B82" s="32"/>
      <c r="C82" s="33" t="s">
        <v>101</v>
      </c>
      <c r="D82" s="33"/>
      <c r="E82" s="33"/>
      <c r="F82" s="32">
        <v>1.0</v>
      </c>
      <c r="G82" s="32">
        <v>1.0</v>
      </c>
      <c r="H82" s="32">
        <v>1.0</v>
      </c>
      <c r="I82" s="32">
        <v>1.0</v>
      </c>
      <c r="J82" s="32">
        <v>1.0</v>
      </c>
      <c r="K82" s="32">
        <v>0.0</v>
      </c>
      <c r="L82" s="32">
        <v>0.5</v>
      </c>
      <c r="M82" s="32">
        <v>0.0</v>
      </c>
      <c r="N82" s="32">
        <v>1.0</v>
      </c>
      <c r="O82" s="32">
        <v>2.0</v>
      </c>
      <c r="P82" s="32">
        <v>0.0</v>
      </c>
      <c r="Q82" s="32">
        <v>0.0</v>
      </c>
      <c r="R82" s="32">
        <v>2.0</v>
      </c>
      <c r="S82" s="32">
        <v>1.0</v>
      </c>
      <c r="T82" s="32">
        <f>14-U82</f>
        <v>10.0</v>
      </c>
      <c r="U82" s="32">
        <f>COUNTIF(F82:S82,0)</f>
        <v>4.0</v>
      </c>
      <c r="V82" s="32">
        <f>SUM(F82:S82)</f>
        <v>11.5</v>
      </c>
      <c r="W82" s="32" t="str">
        <f>IF(V82&gt;=6,"pass",IF(V82&lt;=5.9,"fail", ))</f>
        <v>pass</v>
      </c>
    </row>
    <row r="83" spans="8:8">
      <c r="A83" s="32">
        <v>77.0</v>
      </c>
      <c r="B83" s="32"/>
      <c r="C83" s="33" t="s">
        <v>102</v>
      </c>
      <c r="D83" s="33"/>
      <c r="E83" s="33"/>
      <c r="F83" s="32">
        <v>1.0</v>
      </c>
      <c r="G83" s="32">
        <v>1.0</v>
      </c>
      <c r="H83" s="32">
        <v>1.0</v>
      </c>
      <c r="I83" s="32">
        <v>1.0</v>
      </c>
      <c r="J83" s="32">
        <v>0.5</v>
      </c>
      <c r="K83" s="32">
        <v>0.0</v>
      </c>
      <c r="L83" s="32">
        <v>0.0</v>
      </c>
      <c r="M83" s="32">
        <v>0.0</v>
      </c>
      <c r="N83" s="32">
        <v>1.0</v>
      </c>
      <c r="O83" s="32">
        <v>2.0</v>
      </c>
      <c r="P83" s="32">
        <v>0.0</v>
      </c>
      <c r="Q83" s="32">
        <v>0.0</v>
      </c>
      <c r="R83" s="32">
        <v>2.0</v>
      </c>
      <c r="S83" s="32">
        <v>1.0</v>
      </c>
      <c r="T83" s="32">
        <f>14-U83</f>
        <v>9.0</v>
      </c>
      <c r="U83" s="32">
        <f>COUNTIF(F83:S83,0)</f>
        <v>5.0</v>
      </c>
      <c r="V83" s="32">
        <f>SUM(F83:S83)</f>
        <v>10.5</v>
      </c>
      <c r="W83" s="32" t="str">
        <f>IF(V83&gt;=6,"pass",IF(V83&lt;=5.9,"fail", ))</f>
        <v>pass</v>
      </c>
    </row>
    <row r="84" spans="8:8">
      <c r="A84" s="32">
        <v>78.0</v>
      </c>
      <c r="B84" s="32"/>
      <c r="C84" s="33" t="s">
        <v>103</v>
      </c>
      <c r="D84" s="33"/>
      <c r="E84" s="33"/>
      <c r="F84" s="32">
        <v>1.0</v>
      </c>
      <c r="G84" s="32">
        <v>1.0</v>
      </c>
      <c r="H84" s="32">
        <v>1.0</v>
      </c>
      <c r="I84" s="32">
        <v>1.0</v>
      </c>
      <c r="J84" s="32">
        <v>0.0</v>
      </c>
      <c r="K84" s="32">
        <v>0.0</v>
      </c>
      <c r="L84" s="32">
        <v>0.0</v>
      </c>
      <c r="M84" s="32">
        <v>0.0</v>
      </c>
      <c r="N84" s="32">
        <v>1.0</v>
      </c>
      <c r="O84" s="32">
        <v>2.0</v>
      </c>
      <c r="P84" s="32">
        <v>0.0</v>
      </c>
      <c r="Q84" s="32">
        <v>0.0</v>
      </c>
      <c r="R84" s="32">
        <v>0.0</v>
      </c>
      <c r="S84" s="32">
        <v>0.0</v>
      </c>
      <c r="T84" s="32">
        <f>14-U84</f>
        <v>6.0</v>
      </c>
      <c r="U84" s="32">
        <f>COUNTIF(F84:S84,0)</f>
        <v>8.0</v>
      </c>
      <c r="V84" s="32">
        <f>SUM(F84:S84)</f>
        <v>7.0</v>
      </c>
      <c r="W84" s="32" t="str">
        <f>IF(V84&gt;=6,"pass",IF(V84&lt;=5.9,"fail", ))</f>
        <v>pass</v>
      </c>
    </row>
    <row r="85" spans="8:8">
      <c r="A85" s="32">
        <v>79.0</v>
      </c>
      <c r="B85" s="32"/>
      <c r="C85" s="33" t="s">
        <v>104</v>
      </c>
      <c r="D85" s="33"/>
      <c r="E85" s="33"/>
      <c r="F85" s="32">
        <v>1.0</v>
      </c>
      <c r="G85" s="32">
        <v>1.0</v>
      </c>
      <c r="H85" s="32">
        <v>1.0</v>
      </c>
      <c r="I85" s="32">
        <v>1.0</v>
      </c>
      <c r="J85" s="32">
        <v>0.0</v>
      </c>
      <c r="K85" s="32">
        <v>0.0</v>
      </c>
      <c r="L85" s="32">
        <v>0.0</v>
      </c>
      <c r="M85" s="32">
        <v>0.0</v>
      </c>
      <c r="N85" s="32">
        <v>0.0</v>
      </c>
      <c r="O85" s="32">
        <v>2.0</v>
      </c>
      <c r="P85" s="32">
        <v>0.0</v>
      </c>
      <c r="Q85" s="32">
        <v>0.0</v>
      </c>
      <c r="R85" s="32">
        <v>2.0</v>
      </c>
      <c r="S85" s="32">
        <v>1.0</v>
      </c>
      <c r="T85" s="32">
        <f>14-U85</f>
        <v>7.0</v>
      </c>
      <c r="U85" s="32">
        <f>COUNTIF(F85:S85,0)</f>
        <v>7.0</v>
      </c>
      <c r="V85" s="32">
        <f>SUM(F85:S85)</f>
        <v>9.0</v>
      </c>
      <c r="W85" s="32" t="str">
        <f>IF(V85&gt;=6,"pass",IF(V85&lt;=5.9,"fail", ))</f>
        <v>pass</v>
      </c>
    </row>
    <row r="86" spans="8:8">
      <c r="A86" s="32">
        <v>80.0</v>
      </c>
      <c r="B86" s="32"/>
      <c r="C86" s="33" t="s">
        <v>105</v>
      </c>
      <c r="D86" s="33"/>
      <c r="E86" s="33"/>
      <c r="F86" s="32">
        <v>1.0</v>
      </c>
      <c r="G86" s="32">
        <v>0.0</v>
      </c>
      <c r="H86" s="32">
        <v>1.0</v>
      </c>
      <c r="I86" s="32">
        <v>1.0</v>
      </c>
      <c r="J86" s="32">
        <v>0.0</v>
      </c>
      <c r="K86" s="32">
        <v>0.0</v>
      </c>
      <c r="L86" s="32">
        <v>0.5</v>
      </c>
      <c r="M86" s="32">
        <v>0.0</v>
      </c>
      <c r="N86" s="32">
        <v>1.0</v>
      </c>
      <c r="O86" s="32">
        <v>2.0</v>
      </c>
      <c r="P86" s="32">
        <v>0.0</v>
      </c>
      <c r="Q86" s="32">
        <v>0.0</v>
      </c>
      <c r="R86" s="32">
        <v>2.0</v>
      </c>
      <c r="S86" s="32">
        <v>1.0</v>
      </c>
      <c r="T86" s="32">
        <f>14-U86</f>
        <v>8.0</v>
      </c>
      <c r="U86" s="32">
        <f>COUNTIF(F86:S86,0)</f>
        <v>6.0</v>
      </c>
      <c r="V86" s="32">
        <f>SUM(F86:S86)</f>
        <v>9.5</v>
      </c>
      <c r="W86" s="32" t="str">
        <f>IF(V86&gt;=6,"pass",IF(V86&lt;=5.9,"fail", ))</f>
        <v>pass</v>
      </c>
    </row>
    <row r="87" spans="8:8">
      <c r="A87" s="32">
        <v>81.0</v>
      </c>
      <c r="B87" s="32"/>
      <c r="C87" s="33" t="s">
        <v>106</v>
      </c>
      <c r="D87" s="33"/>
      <c r="E87" s="33"/>
      <c r="F87" s="32">
        <v>1.0</v>
      </c>
      <c r="G87" s="32">
        <v>1.0</v>
      </c>
      <c r="H87" s="32">
        <v>1.0</v>
      </c>
      <c r="I87" s="32">
        <v>1.0</v>
      </c>
      <c r="J87" s="32">
        <v>0.0</v>
      </c>
      <c r="K87" s="32">
        <v>0.0</v>
      </c>
      <c r="L87" s="32">
        <v>0.0</v>
      </c>
      <c r="M87" s="32">
        <v>1.0</v>
      </c>
      <c r="N87" s="32">
        <v>1.0</v>
      </c>
      <c r="O87" s="32">
        <v>2.0</v>
      </c>
      <c r="P87" s="32">
        <v>0.0</v>
      </c>
      <c r="Q87" s="32">
        <v>0.0</v>
      </c>
      <c r="R87" s="32">
        <v>2.0</v>
      </c>
      <c r="S87" s="32">
        <v>3.0</v>
      </c>
      <c r="T87" s="32">
        <f>14-U87</f>
        <v>9.0</v>
      </c>
      <c r="U87" s="32">
        <f>COUNTIF(F87:S87,0)</f>
        <v>5.0</v>
      </c>
      <c r="V87" s="32">
        <f>SUM(F87:S87)</f>
        <v>13.0</v>
      </c>
      <c r="W87" s="32" t="str">
        <f>IF(V87&gt;=6,"pass",IF(V87&lt;=5.9,"fail", ))</f>
        <v>pass</v>
      </c>
    </row>
    <row r="88" spans="8:8">
      <c r="A88" s="32">
        <v>82.0</v>
      </c>
      <c r="B88" s="32"/>
      <c r="C88" s="33" t="s">
        <v>107</v>
      </c>
      <c r="D88" s="33"/>
      <c r="E88" s="33"/>
      <c r="F88" s="32">
        <v>1.0</v>
      </c>
      <c r="G88" s="32">
        <v>0.0</v>
      </c>
      <c r="H88" s="32">
        <v>1.0</v>
      </c>
      <c r="I88" s="32">
        <v>1.0</v>
      </c>
      <c r="J88" s="32">
        <v>0.0</v>
      </c>
      <c r="K88" s="32">
        <v>0.0</v>
      </c>
      <c r="L88" s="32">
        <v>0.5</v>
      </c>
      <c r="M88" s="32">
        <v>0.0</v>
      </c>
      <c r="N88" s="32">
        <v>1.0</v>
      </c>
      <c r="O88" s="32">
        <v>2.0</v>
      </c>
      <c r="P88" s="32">
        <v>0.0</v>
      </c>
      <c r="Q88" s="32">
        <v>0.0</v>
      </c>
      <c r="R88" s="32">
        <v>2.0</v>
      </c>
      <c r="S88" s="32">
        <v>0.5</v>
      </c>
      <c r="T88" s="32">
        <f>14-U88</f>
        <v>8.0</v>
      </c>
      <c r="U88" s="32">
        <f>COUNTIF(F88:S88,0)</f>
        <v>6.0</v>
      </c>
      <c r="V88" s="32">
        <f>SUM(F88:S88)</f>
        <v>9.0</v>
      </c>
      <c r="W88" s="32" t="str">
        <f>IF(V88&gt;=6,"pass",IF(V88&lt;=5.9,"fail", ))</f>
        <v>pass</v>
      </c>
    </row>
    <row r="89" spans="8:8">
      <c r="A89" s="32">
        <v>83.0</v>
      </c>
      <c r="B89" s="32"/>
      <c r="C89" s="33" t="s">
        <v>108</v>
      </c>
      <c r="D89" s="33"/>
      <c r="E89" s="33"/>
      <c r="F89" s="32">
        <v>1.0</v>
      </c>
      <c r="G89" s="32">
        <v>1.0</v>
      </c>
      <c r="H89" s="32">
        <v>1.0</v>
      </c>
      <c r="I89" s="32">
        <v>1.0</v>
      </c>
      <c r="J89" s="32">
        <v>0.0</v>
      </c>
      <c r="K89" s="32">
        <v>0.0</v>
      </c>
      <c r="L89" s="32">
        <v>0.0</v>
      </c>
      <c r="M89" s="32">
        <v>0.0</v>
      </c>
      <c r="N89" s="32">
        <v>1.0</v>
      </c>
      <c r="O89" s="32">
        <v>2.0</v>
      </c>
      <c r="P89" s="32">
        <v>0.0</v>
      </c>
      <c r="Q89" s="32">
        <v>0.0</v>
      </c>
      <c r="R89" s="32">
        <v>2.0</v>
      </c>
      <c r="S89" s="32">
        <v>0.5</v>
      </c>
      <c r="T89" s="32">
        <f>14-U89</f>
        <v>8.0</v>
      </c>
      <c r="U89" s="32">
        <f>COUNTIF(F89:S89,0)</f>
        <v>6.0</v>
      </c>
      <c r="V89" s="32">
        <f>SUM(F89:S89)</f>
        <v>9.5</v>
      </c>
      <c r="W89" s="32" t="str">
        <f>IF(V89&gt;=6,"pass",IF(V89&lt;=5.9,"fail", ))</f>
        <v>pass</v>
      </c>
    </row>
    <row r="90" spans="8:8">
      <c r="A90" s="32">
        <v>84.0</v>
      </c>
      <c r="B90" s="32"/>
      <c r="C90" s="33" t="s">
        <v>109</v>
      </c>
      <c r="D90" s="33"/>
      <c r="E90" s="33"/>
      <c r="F90" s="32">
        <v>1.0</v>
      </c>
      <c r="G90" s="32">
        <v>1.0</v>
      </c>
      <c r="H90" s="32">
        <v>1.0</v>
      </c>
      <c r="I90" s="32">
        <v>1.0</v>
      </c>
      <c r="J90" s="32">
        <v>0.0</v>
      </c>
      <c r="K90" s="32">
        <v>0.0</v>
      </c>
      <c r="L90" s="32">
        <v>0.0</v>
      </c>
      <c r="M90" s="32">
        <v>0.0</v>
      </c>
      <c r="N90" s="32">
        <v>0.0</v>
      </c>
      <c r="O90" s="32">
        <v>2.0</v>
      </c>
      <c r="P90" s="32">
        <v>0.0</v>
      </c>
      <c r="Q90" s="32">
        <v>0.0</v>
      </c>
      <c r="R90" s="32">
        <v>2.0</v>
      </c>
      <c r="S90" s="32">
        <v>1.0</v>
      </c>
      <c r="T90" s="32">
        <f>14-U90</f>
        <v>7.0</v>
      </c>
      <c r="U90" s="32">
        <f>COUNTIF(F90:S90,0)</f>
        <v>7.0</v>
      </c>
      <c r="V90" s="32">
        <f>SUM(F90:S90)</f>
        <v>9.0</v>
      </c>
      <c r="W90" s="32" t="str">
        <f>IF(V90&gt;=6,"pass",IF(V90&lt;=5.9,"fail", ))</f>
        <v>pass</v>
      </c>
    </row>
    <row r="91" spans="8:8">
      <c r="A91" s="32">
        <v>85.0</v>
      </c>
      <c r="B91" s="32"/>
      <c r="C91" s="33" t="s">
        <v>110</v>
      </c>
      <c r="D91" s="33"/>
      <c r="E91" s="33"/>
      <c r="F91" s="32">
        <v>1.0</v>
      </c>
      <c r="G91" s="32">
        <v>1.0</v>
      </c>
      <c r="H91" s="32">
        <v>1.0</v>
      </c>
      <c r="I91" s="32">
        <v>1.0</v>
      </c>
      <c r="J91" s="32">
        <v>0.0</v>
      </c>
      <c r="K91" s="32">
        <v>0.0</v>
      </c>
      <c r="L91" s="32">
        <v>0.0</v>
      </c>
      <c r="M91" s="32">
        <v>0.0</v>
      </c>
      <c r="N91" s="32">
        <v>1.0</v>
      </c>
      <c r="O91" s="32">
        <v>2.0</v>
      </c>
      <c r="P91" s="32">
        <v>0.0</v>
      </c>
      <c r="Q91" s="32">
        <v>0.0</v>
      </c>
      <c r="R91" s="32">
        <v>2.0</v>
      </c>
      <c r="S91" s="32">
        <v>1.0</v>
      </c>
      <c r="T91" s="32">
        <f>14-U91</f>
        <v>8.0</v>
      </c>
      <c r="U91" s="32">
        <f>COUNTIF(F91:S91,0)</f>
        <v>6.0</v>
      </c>
      <c r="V91" s="32">
        <f>SUM(F91:S91)</f>
        <v>10.0</v>
      </c>
      <c r="W91" s="32" t="str">
        <f>IF(V91&gt;=6,"pass",IF(V91&lt;=5.9,"fail", ))</f>
        <v>pass</v>
      </c>
    </row>
    <row r="92" spans="8:8">
      <c r="A92" s="32">
        <v>86.0</v>
      </c>
      <c r="B92" s="32"/>
      <c r="C92" s="33" t="s">
        <v>111</v>
      </c>
      <c r="D92" s="33"/>
      <c r="E92" s="33"/>
      <c r="F92" s="32">
        <v>1.0</v>
      </c>
      <c r="G92" s="32">
        <v>1.0</v>
      </c>
      <c r="H92" s="32">
        <v>1.0</v>
      </c>
      <c r="I92" s="32">
        <v>1.0</v>
      </c>
      <c r="J92" s="32">
        <v>1.0</v>
      </c>
      <c r="K92" s="32">
        <v>0.0</v>
      </c>
      <c r="L92" s="32">
        <v>1.0</v>
      </c>
      <c r="M92" s="32">
        <v>0.5</v>
      </c>
      <c r="N92" s="32">
        <v>1.0</v>
      </c>
      <c r="O92" s="32">
        <v>2.0</v>
      </c>
      <c r="P92" s="32">
        <v>0.0</v>
      </c>
      <c r="Q92" s="32">
        <v>0.0</v>
      </c>
      <c r="R92" s="32">
        <v>1.0</v>
      </c>
      <c r="S92" s="32">
        <v>1.5</v>
      </c>
      <c r="T92" s="32">
        <f>14-U92</f>
        <v>11.0</v>
      </c>
      <c r="U92" s="32">
        <f>COUNTIF(F92:S92,0)</f>
        <v>3.0</v>
      </c>
      <c r="V92" s="32">
        <f>SUM(F92:S92)</f>
        <v>12.0</v>
      </c>
      <c r="W92" s="32" t="str">
        <f>IF(V92&gt;=6,"pass",IF(V92&lt;=5.9,"fail", ))</f>
        <v>pass</v>
      </c>
    </row>
    <row r="93" spans="8:8">
      <c r="A93" s="32">
        <v>87.0</v>
      </c>
      <c r="B93" s="32"/>
      <c r="C93" s="33" t="s">
        <v>112</v>
      </c>
      <c r="D93" s="33"/>
      <c r="E93" s="33"/>
      <c r="F93" s="32">
        <v>1.0</v>
      </c>
      <c r="G93" s="32">
        <v>1.0</v>
      </c>
      <c r="H93" s="32">
        <v>1.0</v>
      </c>
      <c r="I93" s="32">
        <v>1.0</v>
      </c>
      <c r="J93" s="32">
        <v>1.0</v>
      </c>
      <c r="K93" s="32">
        <v>0.0</v>
      </c>
      <c r="L93" s="32">
        <v>0.0</v>
      </c>
      <c r="M93" s="32">
        <v>0.0</v>
      </c>
      <c r="N93" s="32">
        <v>1.0</v>
      </c>
      <c r="O93" s="32">
        <v>2.0</v>
      </c>
      <c r="P93" s="32">
        <v>0.0</v>
      </c>
      <c r="Q93" s="32">
        <v>0.0</v>
      </c>
      <c r="R93" s="32">
        <v>2.0</v>
      </c>
      <c r="S93" s="32">
        <v>1.0</v>
      </c>
      <c r="T93" s="32">
        <f>14-U93</f>
        <v>9.0</v>
      </c>
      <c r="U93" s="32">
        <f>COUNTIF(F93:S93,0)</f>
        <v>5.0</v>
      </c>
      <c r="V93" s="32">
        <f>SUM(F93:S93)</f>
        <v>11.0</v>
      </c>
      <c r="W93" s="32" t="str">
        <f>IF(V93&gt;=6,"pass",IF(V93&lt;=5.9,"fail", ))</f>
        <v>pass</v>
      </c>
    </row>
    <row r="94" spans="8:8">
      <c r="A94" s="32">
        <v>88.0</v>
      </c>
      <c r="B94" s="32"/>
      <c r="C94" s="33" t="s">
        <v>113</v>
      </c>
      <c r="D94" s="33"/>
      <c r="E94" s="33"/>
      <c r="F94" s="32">
        <v>1.0</v>
      </c>
      <c r="G94" s="32">
        <v>1.0</v>
      </c>
      <c r="H94" s="32">
        <v>1.0</v>
      </c>
      <c r="I94" s="32">
        <v>1.0</v>
      </c>
      <c r="J94" s="32">
        <v>0.0</v>
      </c>
      <c r="K94" s="32">
        <v>0.0</v>
      </c>
      <c r="L94" s="32">
        <v>1.0</v>
      </c>
      <c r="M94" s="32">
        <v>1.0</v>
      </c>
      <c r="N94" s="32">
        <v>1.0</v>
      </c>
      <c r="O94" s="32">
        <v>2.0</v>
      </c>
      <c r="P94" s="32">
        <v>0.0</v>
      </c>
      <c r="Q94" s="32">
        <v>0.0</v>
      </c>
      <c r="R94" s="32">
        <v>2.0</v>
      </c>
      <c r="S94" s="32">
        <v>1.0</v>
      </c>
      <c r="T94" s="32">
        <f>14-U94</f>
        <v>10.0</v>
      </c>
      <c r="U94" s="32">
        <f>COUNTIF(F94:S94,0)</f>
        <v>4.0</v>
      </c>
      <c r="V94" s="32">
        <f>SUM(F94:S94)</f>
        <v>12.0</v>
      </c>
      <c r="W94" s="32" t="str">
        <f>IF(V94&gt;=6,"pass",IF(V94&lt;=5.9,"fail", ))</f>
        <v>pass</v>
      </c>
    </row>
    <row r="95" spans="8:8">
      <c r="A95" s="32">
        <v>89.0</v>
      </c>
      <c r="B95" s="32"/>
      <c r="C95" s="33" t="s">
        <v>114</v>
      </c>
      <c r="D95" s="33"/>
      <c r="E95" s="33"/>
      <c r="F95" s="32">
        <v>1.0</v>
      </c>
      <c r="G95" s="32">
        <v>1.0</v>
      </c>
      <c r="H95" s="32">
        <v>1.0</v>
      </c>
      <c r="I95" s="32">
        <v>1.0</v>
      </c>
      <c r="J95" s="32">
        <v>1.0</v>
      </c>
      <c r="K95" s="32">
        <v>0.0</v>
      </c>
      <c r="L95" s="32">
        <v>0.5</v>
      </c>
      <c r="M95" s="32">
        <v>0.0</v>
      </c>
      <c r="N95" s="32">
        <v>1.0</v>
      </c>
      <c r="O95" s="32">
        <v>2.0</v>
      </c>
      <c r="P95" s="32">
        <v>0.0</v>
      </c>
      <c r="Q95" s="32">
        <v>0.0</v>
      </c>
      <c r="R95" s="32">
        <v>1.0</v>
      </c>
      <c r="S95" s="32">
        <v>1.0</v>
      </c>
      <c r="T95" s="32">
        <f>14-U95</f>
        <v>10.0</v>
      </c>
      <c r="U95" s="32">
        <f>COUNTIF(F95:S95,0)</f>
        <v>4.0</v>
      </c>
      <c r="V95" s="32">
        <f>SUM(F95:S95)</f>
        <v>10.5</v>
      </c>
      <c r="W95" s="32" t="str">
        <f>IF(V95&gt;=6,"pass",IF(V95&lt;=5.9,"fail", ))</f>
        <v>pass</v>
      </c>
    </row>
    <row r="96" spans="8:8">
      <c r="A96" s="32">
        <v>90.0</v>
      </c>
      <c r="B96" s="32"/>
      <c r="C96" s="33" t="s">
        <v>115</v>
      </c>
      <c r="D96" s="33"/>
      <c r="E96" s="33"/>
      <c r="F96" s="32">
        <v>1.0</v>
      </c>
      <c r="G96" s="32">
        <v>1.0</v>
      </c>
      <c r="H96" s="32">
        <v>1.0</v>
      </c>
      <c r="I96" s="32">
        <v>1.0</v>
      </c>
      <c r="J96" s="32">
        <v>0.5</v>
      </c>
      <c r="K96" s="32">
        <v>0.0</v>
      </c>
      <c r="L96" s="32">
        <v>0.0</v>
      </c>
      <c r="M96" s="32">
        <v>0.0</v>
      </c>
      <c r="N96" s="32">
        <v>1.0</v>
      </c>
      <c r="O96" s="32">
        <v>2.0</v>
      </c>
      <c r="P96" s="32">
        <v>0.0</v>
      </c>
      <c r="Q96" s="32">
        <v>0.0</v>
      </c>
      <c r="R96" s="32">
        <v>1.0</v>
      </c>
      <c r="S96" s="32">
        <v>1.0</v>
      </c>
      <c r="T96" s="32">
        <f>14-U96</f>
        <v>9.0</v>
      </c>
      <c r="U96" s="32">
        <f>COUNTIF(F96:S96,0)</f>
        <v>5.0</v>
      </c>
      <c r="V96" s="32">
        <f>SUM(F96:S96)</f>
        <v>9.5</v>
      </c>
      <c r="W96" s="32" t="str">
        <f>IF(V96&gt;=6,"pass",IF(V96&lt;=5.9,"fail", ))</f>
        <v>pass</v>
      </c>
    </row>
    <row r="97" spans="8:8">
      <c r="A97" s="32">
        <v>91.0</v>
      </c>
      <c r="B97" s="32"/>
      <c r="C97" s="33" t="s">
        <v>116</v>
      </c>
      <c r="D97" s="33"/>
      <c r="E97" s="33"/>
      <c r="F97" s="32">
        <v>1.0</v>
      </c>
      <c r="G97" s="32">
        <v>1.0</v>
      </c>
      <c r="H97" s="32">
        <v>1.0</v>
      </c>
      <c r="I97" s="32">
        <v>1.0</v>
      </c>
      <c r="J97" s="32">
        <v>1.0</v>
      </c>
      <c r="K97" s="32">
        <v>0.0</v>
      </c>
      <c r="L97" s="32">
        <v>1.0</v>
      </c>
      <c r="M97" s="32">
        <v>1.0</v>
      </c>
      <c r="N97" s="32">
        <v>1.0</v>
      </c>
      <c r="O97" s="32">
        <v>2.0</v>
      </c>
      <c r="P97" s="32">
        <v>0.5</v>
      </c>
      <c r="Q97" s="32">
        <v>0.0</v>
      </c>
      <c r="R97" s="32">
        <v>1.5</v>
      </c>
      <c r="S97" s="32">
        <v>2.0</v>
      </c>
      <c r="T97" s="32">
        <f>14-U97</f>
        <v>12.0</v>
      </c>
      <c r="U97" s="32">
        <f>COUNTIF(F97:S97,0)</f>
        <v>2.0</v>
      </c>
      <c r="V97" s="32">
        <f>SUM(F97:S97)</f>
        <v>14.0</v>
      </c>
      <c r="W97" s="32" t="str">
        <f>IF(V97&gt;=6,"pass",IF(V97&lt;=5.9,"fail", ))</f>
        <v>pass</v>
      </c>
    </row>
    <row r="98" spans="8:8">
      <c r="A98" s="32">
        <v>92.0</v>
      </c>
      <c r="B98" s="32"/>
      <c r="C98" s="33" t="s">
        <v>117</v>
      </c>
      <c r="D98" s="33"/>
      <c r="E98" s="33"/>
      <c r="F98" s="32">
        <v>1.0</v>
      </c>
      <c r="G98" s="32">
        <v>1.0</v>
      </c>
      <c r="H98" s="32">
        <v>1.0</v>
      </c>
      <c r="I98" s="32">
        <v>1.0</v>
      </c>
      <c r="J98" s="32">
        <v>1.0</v>
      </c>
      <c r="K98" s="32">
        <v>0.0</v>
      </c>
      <c r="L98" s="32">
        <v>0.0</v>
      </c>
      <c r="M98" s="32">
        <v>1.0</v>
      </c>
      <c r="N98" s="32">
        <v>1.0</v>
      </c>
      <c r="O98" s="32">
        <v>2.0</v>
      </c>
      <c r="P98" s="32">
        <v>0.0</v>
      </c>
      <c r="Q98" s="32">
        <v>0.0</v>
      </c>
      <c r="R98" s="32">
        <v>2.0</v>
      </c>
      <c r="S98" s="32">
        <v>2.0</v>
      </c>
      <c r="T98" s="32">
        <f>14-U98</f>
        <v>10.0</v>
      </c>
      <c r="U98" s="32">
        <f>COUNTIF(F98:S98,0)</f>
        <v>4.0</v>
      </c>
      <c r="V98" s="32">
        <f>SUM(F98:S98)</f>
        <v>13.0</v>
      </c>
      <c r="W98" s="32" t="str">
        <f>IF(V98&gt;=6,"pass",IF(V98&lt;=5.9,"fail", ))</f>
        <v>pass</v>
      </c>
    </row>
    <row r="99" spans="8:8">
      <c r="A99" s="32">
        <v>93.0</v>
      </c>
      <c r="B99" s="32"/>
      <c r="C99" s="33" t="s">
        <v>118</v>
      </c>
      <c r="D99" s="33"/>
      <c r="E99" s="33"/>
      <c r="F99" s="32">
        <v>1.0</v>
      </c>
      <c r="G99" s="32">
        <v>1.0</v>
      </c>
      <c r="H99" s="32">
        <v>1.0</v>
      </c>
      <c r="I99" s="32">
        <v>1.0</v>
      </c>
      <c r="J99" s="32">
        <v>1.0</v>
      </c>
      <c r="K99" s="32">
        <v>0.0</v>
      </c>
      <c r="L99" s="32">
        <v>1.0</v>
      </c>
      <c r="M99" s="32">
        <v>0.0</v>
      </c>
      <c r="N99" s="32">
        <v>1.0</v>
      </c>
      <c r="O99" s="32">
        <v>2.0</v>
      </c>
      <c r="P99" s="32">
        <v>0.0</v>
      </c>
      <c r="Q99" s="32">
        <v>0.0</v>
      </c>
      <c r="R99" s="32">
        <v>1.5</v>
      </c>
      <c r="S99" s="32">
        <v>2.0</v>
      </c>
      <c r="T99" s="32">
        <f>14-U99</f>
        <v>10.0</v>
      </c>
      <c r="U99" s="32">
        <f>COUNTIF(F99:S99,0)</f>
        <v>4.0</v>
      </c>
      <c r="V99" s="32">
        <f>SUM(F99:S99)</f>
        <v>12.5</v>
      </c>
      <c r="W99" s="32" t="str">
        <f>IF(V99&gt;=6,"pass",IF(V99&lt;=5.9,"fail", ))</f>
        <v>pass</v>
      </c>
    </row>
    <row r="100" spans="8:8">
      <c r="A100" s="32">
        <v>94.0</v>
      </c>
      <c r="B100" s="32"/>
      <c r="C100" s="33" t="s">
        <v>119</v>
      </c>
      <c r="D100" s="33"/>
      <c r="E100" s="33"/>
      <c r="F100" s="32">
        <v>1.0</v>
      </c>
      <c r="G100" s="32">
        <v>0.0</v>
      </c>
      <c r="H100" s="32">
        <v>1.0</v>
      </c>
      <c r="I100" s="32">
        <v>1.0</v>
      </c>
      <c r="J100" s="32">
        <v>1.0</v>
      </c>
      <c r="K100" s="32">
        <v>0.0</v>
      </c>
      <c r="L100" s="32">
        <v>0.0</v>
      </c>
      <c r="M100" s="32">
        <v>0.0</v>
      </c>
      <c r="N100" s="32">
        <v>0.0</v>
      </c>
      <c r="O100" s="32">
        <v>2.0</v>
      </c>
      <c r="P100" s="32">
        <v>0.0</v>
      </c>
      <c r="Q100" s="32">
        <v>1.0</v>
      </c>
      <c r="R100" s="32">
        <v>2.0</v>
      </c>
      <c r="S100" s="32">
        <v>2.0</v>
      </c>
      <c r="T100" s="32">
        <f>14-U100</f>
        <v>8.0</v>
      </c>
      <c r="U100" s="32">
        <f>COUNTIF(F100:S100,0)</f>
        <v>6.0</v>
      </c>
      <c r="V100" s="32">
        <f>SUM(F100:S100)</f>
        <v>11.0</v>
      </c>
      <c r="W100" s="32" t="str">
        <f>IF(V100&gt;=6,"pass",IF(V100&lt;=5.9,"fail", ))</f>
        <v>pass</v>
      </c>
    </row>
    <row r="101" spans="8:8">
      <c r="A101" s="32">
        <v>95.0</v>
      </c>
      <c r="B101" s="32"/>
      <c r="C101" s="33" t="s">
        <v>120</v>
      </c>
      <c r="D101" s="33"/>
      <c r="E101" s="33"/>
      <c r="F101" s="32">
        <v>1.0</v>
      </c>
      <c r="G101" s="32">
        <v>1.0</v>
      </c>
      <c r="H101" s="32">
        <v>1.0</v>
      </c>
      <c r="I101" s="32">
        <v>1.0</v>
      </c>
      <c r="J101" s="32">
        <v>0.0</v>
      </c>
      <c r="K101" s="32">
        <v>0.0</v>
      </c>
      <c r="L101" s="32">
        <v>1.0</v>
      </c>
      <c r="M101" s="32">
        <v>1.0</v>
      </c>
      <c r="N101" s="32">
        <v>1.0</v>
      </c>
      <c r="O101" s="32">
        <v>2.0</v>
      </c>
      <c r="P101" s="32">
        <v>0.0</v>
      </c>
      <c r="Q101" s="32">
        <v>0.0</v>
      </c>
      <c r="R101" s="32">
        <v>2.0</v>
      </c>
      <c r="S101" s="32">
        <v>3.0</v>
      </c>
      <c r="T101" s="32">
        <f>14-U101</f>
        <v>10.0</v>
      </c>
      <c r="U101" s="32">
        <f>COUNTIF(F101:S101,0)</f>
        <v>4.0</v>
      </c>
      <c r="V101" s="32">
        <f>SUM(F101:S101)</f>
        <v>14.0</v>
      </c>
      <c r="W101" s="32" t="str">
        <f>IF(V101&gt;=6,"pass",IF(V101&lt;=5.9,"fail", ))</f>
        <v>pass</v>
      </c>
    </row>
    <row r="102" spans="8:8">
      <c r="A102" s="32">
        <v>96.0</v>
      </c>
      <c r="B102" s="32"/>
      <c r="C102" s="33" t="s">
        <v>121</v>
      </c>
      <c r="D102" s="33"/>
      <c r="E102" s="33"/>
      <c r="F102" s="32">
        <v>1.0</v>
      </c>
      <c r="G102" s="32">
        <v>0.0</v>
      </c>
      <c r="H102" s="32">
        <v>1.0</v>
      </c>
      <c r="I102" s="32">
        <v>1.0</v>
      </c>
      <c r="J102" s="32">
        <v>0.0</v>
      </c>
      <c r="K102" s="32">
        <v>0.0</v>
      </c>
      <c r="L102" s="32">
        <v>1.0</v>
      </c>
      <c r="M102" s="32">
        <v>1.0</v>
      </c>
      <c r="N102" s="32">
        <v>1.0</v>
      </c>
      <c r="O102" s="32">
        <v>1.0</v>
      </c>
      <c r="P102" s="32">
        <v>0.0</v>
      </c>
      <c r="Q102" s="32">
        <v>0.0</v>
      </c>
      <c r="R102" s="32">
        <v>2.0</v>
      </c>
      <c r="S102" s="32">
        <v>3.0</v>
      </c>
      <c r="T102" s="32">
        <f>14-U102</f>
        <v>9.0</v>
      </c>
      <c r="U102" s="32">
        <f>COUNTIF(F102:S102,0)</f>
        <v>5.0</v>
      </c>
      <c r="V102" s="32">
        <f>SUM(F102:S102)</f>
        <v>12.0</v>
      </c>
      <c r="W102" s="32" t="str">
        <f>IF(V102&gt;=6,"pass",IF(V102&lt;=5.9,"fail", ))</f>
        <v>pass</v>
      </c>
    </row>
    <row r="103" spans="8:8" ht="15.0" customFormat="1">
      <c r="A103" s="32"/>
      <c r="B103" s="32"/>
      <c r="C103" s="33" t="s">
        <v>193</v>
      </c>
      <c r="D103" s="33"/>
      <c r="E103" s="33"/>
      <c r="F103" s="32">
        <f>SUM(F7:F102)</f>
        <v>90.0</v>
      </c>
      <c r="G103" s="32">
        <f>SUM(G7:G102)</f>
        <v>77.0</v>
      </c>
      <c r="H103" s="32">
        <f>SUM(H7:H102)</f>
        <v>93.0</v>
      </c>
      <c r="I103" s="32">
        <f>SUM(I7:I102)</f>
        <v>95.0</v>
      </c>
      <c r="J103" s="32">
        <f>SUM(J7:J102)</f>
        <v>15.0</v>
      </c>
      <c r="K103" s="32">
        <f>SUM(K7:K102)</f>
        <v>4.5</v>
      </c>
      <c r="L103" s="32">
        <f>SUM(L7:L102)</f>
        <v>18.5</v>
      </c>
      <c r="M103" s="32">
        <f>SUM(M7:M102)</f>
        <v>24.0</v>
      </c>
      <c r="N103" s="32">
        <f>SUM(N7:N102)</f>
        <v>50.5</v>
      </c>
      <c r="O103" s="32">
        <f>SUM(O7:O102)</f>
        <v>154.5</v>
      </c>
      <c r="P103" s="32">
        <f>SUM(P7:P102)</f>
        <v>4.5</v>
      </c>
      <c r="Q103" s="32">
        <f>SUM(Q7:Q102)</f>
        <v>1.0</v>
      </c>
      <c r="R103" s="32">
        <f>SUM(R7:R102)</f>
        <v>148.0</v>
      </c>
      <c r="S103" s="32">
        <f>SUM(S7:S102)</f>
        <v>143.5</v>
      </c>
      <c r="T103" s="15" t="s">
        <v>190</v>
      </c>
      <c r="U103" s="15"/>
      <c r="V103" s="32">
        <f>SUM(V7:V102)</f>
        <v>919.0</v>
      </c>
      <c r="W103" s="32"/>
    </row>
    <row r="104" spans="8:8" ht="15.0" customFormat="1">
      <c r="A104" s="32"/>
      <c r="B104" s="32"/>
      <c r="C104" s="33" t="s">
        <v>2</v>
      </c>
      <c r="D104" s="33"/>
      <c r="E104" s="33"/>
      <c r="F104" s="32">
        <f>96-F105</f>
        <v>90.0</v>
      </c>
      <c r="G104" s="32">
        <f>96-G105</f>
        <v>77.0</v>
      </c>
      <c r="H104" s="32">
        <f>96-H105</f>
        <v>93.0</v>
      </c>
      <c r="I104" s="32">
        <f>96-I105</f>
        <v>95.0</v>
      </c>
      <c r="J104" s="32">
        <f>96-J105</f>
        <v>17.0</v>
      </c>
      <c r="K104" s="32">
        <f>96-K105</f>
        <v>6.0</v>
      </c>
      <c r="L104" s="32">
        <f>96-L105</f>
        <v>21.0</v>
      </c>
      <c r="M104" s="32">
        <f>96-M105</f>
        <v>26.0</v>
      </c>
      <c r="N104" s="32">
        <f>96-N105</f>
        <v>51.0</v>
      </c>
      <c r="O104" s="32">
        <f>96-O105</f>
        <v>83.0</v>
      </c>
      <c r="P104" s="32">
        <f>96-P105</f>
        <v>5.0</v>
      </c>
      <c r="Q104" s="32">
        <f>96-Q105</f>
        <v>2.0</v>
      </c>
      <c r="R104" s="32">
        <f>96-R105</f>
        <v>87.0</v>
      </c>
      <c r="S104" s="32">
        <f>96-S105</f>
        <v>90.0</v>
      </c>
      <c r="T104" s="39">
        <f>SUM(F104:S104)</f>
        <v>743.0</v>
      </c>
      <c r="U104" s="40"/>
      <c r="V104" s="40"/>
      <c r="W104" s="41"/>
    </row>
    <row r="105" spans="8:8" ht="15.0" customFormat="1">
      <c r="A105" s="32"/>
      <c r="B105" s="32"/>
      <c r="C105" s="33" t="s">
        <v>3</v>
      </c>
      <c r="D105" s="33"/>
      <c r="E105" s="33"/>
      <c r="F105" s="32">
        <f>COUNTIF(F8:F103,0)</f>
        <v>6.0</v>
      </c>
      <c r="G105" s="32">
        <f>COUNTIF(G8:G103,0)</f>
        <v>19.0</v>
      </c>
      <c r="H105" s="32">
        <f>COUNTIF(H8:H103,0)</f>
        <v>3.0</v>
      </c>
      <c r="I105" s="32">
        <f>COUNTIF(I8:I103,0)</f>
        <v>1.0</v>
      </c>
      <c r="J105" s="32">
        <f>COUNTIF(J8:J103,0)</f>
        <v>79.0</v>
      </c>
      <c r="K105" s="32">
        <f>COUNTIF(K8:K103,0)</f>
        <v>90.0</v>
      </c>
      <c r="L105" s="32">
        <f>COUNTIF(L8:L103,0)</f>
        <v>75.0</v>
      </c>
      <c r="M105" s="32">
        <f>COUNTIF(M8:M103,0)</f>
        <v>70.0</v>
      </c>
      <c r="N105" s="32">
        <f>COUNTIF(N8:N103,0)</f>
        <v>45.0</v>
      </c>
      <c r="O105" s="32">
        <f>COUNTIF(O8:O103,0)</f>
        <v>13.0</v>
      </c>
      <c r="P105" s="32">
        <f>COUNTIF(P8:P103,0)</f>
        <v>91.0</v>
      </c>
      <c r="Q105" s="32">
        <f>COUNTIF(Q8:Q103,0)</f>
        <v>94.0</v>
      </c>
      <c r="R105" s="32">
        <f>COUNTIF(R8:R103,0)</f>
        <v>9.0</v>
      </c>
      <c r="S105" s="32">
        <f>COUNTIF(S8:S103,0)</f>
        <v>6.0</v>
      </c>
      <c r="T105" s="39">
        <f>SUM(F105:S105)</f>
        <v>601.0</v>
      </c>
      <c r="U105" s="40"/>
      <c r="V105" s="40"/>
      <c r="W105" s="41"/>
    </row>
    <row r="106" spans="8:8" ht="15.0" customFormat="1">
      <c r="A106" s="32"/>
      <c r="B106" s="32"/>
      <c r="C106" s="33" t="s">
        <v>5</v>
      </c>
      <c r="D106" s="33"/>
      <c r="E106" s="33"/>
      <c r="F106" s="32">
        <f>F104+F105</f>
        <v>96.0</v>
      </c>
      <c r="G106" s="32">
        <f>G104+G105</f>
        <v>96.0</v>
      </c>
      <c r="H106" s="32">
        <f>H104+H105</f>
        <v>96.0</v>
      </c>
      <c r="I106" s="32">
        <f>I104+I105</f>
        <v>96.0</v>
      </c>
      <c r="J106" s="32">
        <f>J104+J105</f>
        <v>96.0</v>
      </c>
      <c r="K106" s="32">
        <f>K104+K105</f>
        <v>96.0</v>
      </c>
      <c r="L106" s="32">
        <f>L104+L105</f>
        <v>96.0</v>
      </c>
      <c r="M106" s="32">
        <f>M104+M105</f>
        <v>96.0</v>
      </c>
      <c r="N106" s="32">
        <f>N104+N105</f>
        <v>96.0</v>
      </c>
      <c r="O106" s="32">
        <f>O104+O105</f>
        <v>96.0</v>
      </c>
      <c r="P106" s="32">
        <f>P104+P105</f>
        <v>96.0</v>
      </c>
      <c r="Q106" s="32">
        <f>Q104+Q105</f>
        <v>96.0</v>
      </c>
      <c r="R106" s="32">
        <f>R104+R105</f>
        <v>96.0</v>
      </c>
      <c r="S106" s="32">
        <f>S104+S105</f>
        <v>96.0</v>
      </c>
      <c r="T106" s="39">
        <f>SUM(F106:S106)</f>
        <v>1344.0</v>
      </c>
      <c r="U106" s="40"/>
      <c r="V106" s="40"/>
      <c r="W106" s="41"/>
    </row>
    <row r="107" spans="8:8" ht="15.0" customFormat="1">
      <c r="A107" s="42"/>
      <c r="B107" s="42"/>
      <c r="C107" s="43"/>
      <c r="D107" s="43"/>
      <c r="E107" s="43"/>
      <c r="F107" s="44"/>
      <c r="G107" s="4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8:8" ht="15.0" customFormat="1">
      <c r="A108" s="45"/>
      <c r="B108" s="45"/>
      <c r="C108" s="46" t="s">
        <v>202</v>
      </c>
      <c r="D108" s="46"/>
      <c r="E108" s="46"/>
      <c r="F108" s="46"/>
      <c r="G108" s="47"/>
      <c r="H108" s="4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8:8" ht="15.0" customFormat="1">
      <c r="A109" s="45"/>
      <c r="B109" s="45"/>
      <c r="C109" s="48" t="s">
        <v>196</v>
      </c>
      <c r="D109" s="48"/>
      <c r="E109" s="48"/>
      <c r="F109" s="47">
        <v>96.0</v>
      </c>
      <c r="G109" s="47"/>
      <c r="H109" s="4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8:8" ht="15.0" customFormat="1">
      <c r="A110" s="45"/>
      <c r="B110" s="45"/>
      <c r="C110" s="48" t="s">
        <v>197</v>
      </c>
      <c r="D110" s="48"/>
      <c r="E110" s="48"/>
      <c r="F110" s="47">
        <f>96*20</f>
        <v>1920.0</v>
      </c>
      <c r="G110" s="47"/>
      <c r="H110" s="4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8:8" ht="15.0" customFormat="1">
      <c r="A111" s="45"/>
      <c r="B111" s="45"/>
      <c r="C111" s="48" t="s">
        <v>199</v>
      </c>
      <c r="D111" s="48"/>
      <c r="E111" s="48"/>
      <c r="F111" s="47">
        <f>V103</f>
        <v>919.0</v>
      </c>
      <c r="G111" s="47"/>
      <c r="H111" s="4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8:8">
      <c r="A112" s="45"/>
      <c r="B112" s="45"/>
      <c r="C112" s="45" t="s">
        <v>201</v>
      </c>
      <c r="D112" s="45"/>
      <c r="E112" s="45"/>
      <c r="F112" s="49">
        <f>100*F111/F110</f>
        <v>47.864583333333336</v>
      </c>
      <c r="G112" s="47"/>
    </row>
  </sheetData>
  <mergeCells count="17">
    <mergeCell ref="T104:W104"/>
    <mergeCell ref="T105:W105"/>
    <mergeCell ref="T106:W106"/>
    <mergeCell ref="T103:U103"/>
    <mergeCell ref="C108:F108"/>
    <mergeCell ref="C4:C6"/>
    <mergeCell ref="A3:W3"/>
    <mergeCell ref="W4:W6"/>
    <mergeCell ref="F4:S4"/>
    <mergeCell ref="T4:T6"/>
    <mergeCell ref="V4:V6"/>
    <mergeCell ref="U4:U6"/>
    <mergeCell ref="A4:A6"/>
    <mergeCell ref="A1:W1"/>
    <mergeCell ref="D4:D6"/>
    <mergeCell ref="A2:W2"/>
    <mergeCell ref="E4:E6"/>
  </mergeCells>
  <pageMargins left="0.44" right="0.25" top="0.28" bottom="0.3" header="0.2" footer="0.0"/>
</worksheet>
</file>

<file path=xl/worksheets/sheet3.xml><?xml version="1.0" encoding="utf-8"?>
<worksheet xmlns:r="http://schemas.openxmlformats.org/officeDocument/2006/relationships" xmlns="http://schemas.openxmlformats.org/spreadsheetml/2006/main">
  <dimension ref="A1:AX81"/>
  <sheetViews>
    <sheetView workbookViewId="0" topLeftCell="A2" zoomScale="96">
      <pane xSplit="3" ySplit="5" topLeftCell="D7" state="frozen" activePane="bottomRight"/>
      <selection pane="bottomRight" activeCell="B18" sqref="B18"/>
    </sheetView>
  </sheetViews>
  <sheetFormatPr defaultRowHeight="15.0" defaultColWidth="9"/>
  <cols>
    <col min="1" max="1" customWidth="1" width="3.2851562" style="0"/>
    <col min="2" max="2" customWidth="1" width="3.2851562" style="0"/>
    <col min="3" max="3" customWidth="1" width="23.570312" style="0"/>
    <col min="4" max="4" customWidth="1" width="6.4453125" style="0"/>
    <col min="5" max="5" customWidth="1" width="6.8828125" style="0"/>
    <col min="6" max="6" customWidth="1" width="3.6914062" style="0"/>
    <col min="7" max="7" customWidth="1" width="3.140625" style="0"/>
    <col min="8" max="8" customWidth="1" width="2.7109375" style="0"/>
    <col min="9" max="9" customWidth="1" width="2.0" style="0"/>
    <col min="10" max="10" customWidth="1" width="2.2851562" style="0"/>
    <col min="11" max="11" customWidth="1" width="2.140625" style="0"/>
    <col min="12" max="12" customWidth="1" width="2.2851562" style="0"/>
    <col min="13" max="13" customWidth="1" width="2.4257812" style="0"/>
    <col min="14" max="14" customWidth="1" width="2.2851562" style="0"/>
    <col min="15" max="15" customWidth="1" width="2.140625" style="0"/>
    <col min="16" max="16" customWidth="1" width="2.4257812" style="0"/>
    <col min="17" max="17" customWidth="1" width="2.2851562" style="0"/>
    <col min="18" max="18" customWidth="1" width="3.0" style="0"/>
    <col min="19" max="19" customWidth="1" width="2.2851562" style="0"/>
    <col min="20" max="20" customWidth="1" width="2.140625" style="0"/>
    <col min="21" max="21" customWidth="1" width="2.140625" style="0"/>
    <col min="22" max="22" customWidth="1" width="2.0" style="0"/>
    <col min="23" max="23" customWidth="1" width="4.5859375" style="0"/>
    <col min="24" max="24" customWidth="1" width="5.4570312" style="0"/>
    <col min="25" max="25" customWidth="1" width="4.4257812" style="0"/>
    <col min="26" max="26" customWidth="1" width="12.7109375" style="0"/>
    <col min="27" max="27" customWidth="1" width="10.0" style="0"/>
    <col min="28" max="28" customWidth="1" width="10.0" style="0"/>
    <col min="29" max="29" customWidth="1" width="10.0" style="0"/>
    <col min="30" max="30" customWidth="1" width="10.0" style="0"/>
    <col min="31" max="31" customWidth="1" width="10.0" style="0"/>
    <col min="32" max="32" customWidth="1" width="10.0" style="0"/>
    <col min="33" max="33" customWidth="1" width="10.0" style="0"/>
    <col min="34" max="34" customWidth="1" width="10.0" style="0"/>
    <col min="35" max="35" customWidth="1" width="10.0" style="0"/>
    <col min="36" max="36" customWidth="1" width="10.0" style="0"/>
    <col min="37" max="37" customWidth="1" width="10.0" style="0"/>
    <col min="38" max="38" customWidth="1" width="10.0" style="0"/>
    <col min="39" max="39" customWidth="1" width="10.0" style="0"/>
    <col min="40" max="40" customWidth="1" width="10.0" style="0"/>
    <col min="41" max="41" customWidth="1" width="10.0" style="0"/>
    <col min="42" max="42" customWidth="1" width="10.0" style="0"/>
    <col min="43" max="43" customWidth="1" width="10.0" style="0"/>
    <col min="44" max="44" customWidth="1" width="10.0" style="0"/>
    <col min="45" max="45" customWidth="1" width="10.0" style="0"/>
    <col min="46" max="46" customWidth="1" width="10.0" style="0"/>
    <col min="47" max="47" customWidth="1" width="10.0" style="0"/>
    <col min="48" max="48" customWidth="1" width="10.0" style="0"/>
    <col min="49" max="49" customWidth="1" width="10.0" style="0"/>
    <col min="50" max="50" customWidth="1" width="10.0" style="0"/>
    <col min="51" max="51" customWidth="1" width="10.0" style="0"/>
    <col min="52" max="52" customWidth="1" width="10.0" style="0"/>
    <col min="53" max="53" customWidth="1" width="10.0" style="0"/>
    <col min="54" max="54" customWidth="1" width="10.0" style="0"/>
    <col min="55" max="55" customWidth="1" width="10.0" style="0"/>
    <col min="56" max="56" customWidth="1" width="10.0" style="0"/>
    <col min="57" max="57" customWidth="1" width="10.0" style="0"/>
    <col min="58" max="58" customWidth="1" width="10.0" style="0"/>
    <col min="59" max="59" customWidth="1" width="10.0" style="0"/>
    <col min="60" max="60" customWidth="1" width="10.0" style="0"/>
    <col min="61" max="61" customWidth="1" width="10.0" style="0"/>
    <col min="62" max="62" customWidth="1" width="10.0" style="0"/>
    <col min="63" max="63" customWidth="1" width="10.0" style="0"/>
    <col min="64" max="64" customWidth="1" width="10.0" style="0"/>
    <col min="65" max="65" customWidth="1" width="10.0" style="0"/>
    <col min="66" max="66" customWidth="1" width="10.0" style="0"/>
    <col min="67" max="67" customWidth="1" width="10.0" style="0"/>
    <col min="68" max="68" customWidth="1" width="10.0" style="0"/>
    <col min="69" max="69" customWidth="1" width="10.0" style="0"/>
    <col min="70" max="70" customWidth="1" width="10.0" style="0"/>
    <col min="71" max="71" customWidth="1" width="10.0" style="0"/>
    <col min="72" max="72" customWidth="1" width="10.0" style="0"/>
    <col min="73" max="73" customWidth="1" width="10.0" style="0"/>
    <col min="74" max="74" customWidth="1" width="10.0" style="0"/>
    <col min="75" max="75" customWidth="1" width="10.0" style="0"/>
    <col min="76" max="76" customWidth="1" width="10.0" style="0"/>
    <col min="77" max="77" customWidth="1" width="10.0" style="0"/>
    <col min="78" max="78" customWidth="1" width="10.0" style="0"/>
    <col min="79" max="79" customWidth="1" width="10.0" style="0"/>
    <col min="80" max="80" customWidth="1" width="10.0" style="0"/>
    <col min="81" max="81" customWidth="1" width="10.0" style="0"/>
    <col min="82" max="82" customWidth="1" width="10.0" style="0"/>
    <col min="83" max="83" customWidth="1" width="10.0" style="0"/>
    <col min="84" max="84" customWidth="1" width="10.0" style="0"/>
    <col min="85" max="85" customWidth="1" width="10.0" style="0"/>
    <col min="86" max="86" customWidth="1" width="10.0" style="0"/>
    <col min="87" max="87" customWidth="1" width="10.0" style="0"/>
    <col min="88" max="88" customWidth="1" width="10.0" style="0"/>
    <col min="89" max="89" customWidth="1" width="10.0" style="0"/>
    <col min="90" max="90" customWidth="1" width="10.0" style="0"/>
    <col min="91" max="91" customWidth="1" width="10.0" style="0"/>
    <col min="92" max="92" customWidth="1" width="10.0" style="0"/>
    <col min="93" max="93" customWidth="1" width="10.0" style="0"/>
    <col min="94" max="94" customWidth="1" width="10.0" style="0"/>
    <col min="95" max="95" customWidth="1" width="10.0" style="0"/>
    <col min="96" max="96" customWidth="1" width="10.0" style="0"/>
    <col min="97" max="97" customWidth="1" width="10.0" style="0"/>
    <col min="98" max="98" customWidth="1" width="10.0" style="0"/>
    <col min="99" max="99" customWidth="1" width="10.0" style="0"/>
    <col min="100" max="100" customWidth="1" width="10.0" style="0"/>
    <col min="101" max="101" customWidth="1" width="10.0" style="0"/>
    <col min="102" max="102" customWidth="1" width="10.0" style="0"/>
    <col min="103" max="103" customWidth="1" width="10.0" style="0"/>
    <col min="104" max="104" customWidth="1" width="10.0" style="0"/>
    <col min="105" max="105" customWidth="1" width="10.0" style="0"/>
    <col min="106" max="106" customWidth="1" width="10.0" style="0"/>
    <col min="107" max="107" customWidth="1" width="10.0" style="0"/>
    <col min="108" max="108" customWidth="1" width="10.0" style="0"/>
    <col min="109" max="109" customWidth="1" width="10.0" style="0"/>
    <col min="110" max="110" customWidth="1" width="10.0" style="0"/>
    <col min="111" max="111" customWidth="1" width="10.0" style="0"/>
    <col min="112" max="112" customWidth="1" width="10.0" style="0"/>
    <col min="113" max="113" customWidth="1" width="10.0" style="0"/>
    <col min="114" max="114" customWidth="1" width="10.0" style="0"/>
    <col min="115" max="115" customWidth="1" width="10.0" style="0"/>
    <col min="116" max="116" customWidth="1" width="10.0" style="0"/>
    <col min="117" max="117" customWidth="1" width="10.0" style="0"/>
    <col min="118" max="118" customWidth="1" width="10.0" style="0"/>
    <col min="119" max="119" customWidth="1" width="10.0" style="0"/>
    <col min="120" max="120" customWidth="1" width="10.0" style="0"/>
    <col min="121" max="121" customWidth="1" width="10.0" style="0"/>
    <col min="122" max="122" customWidth="1" width="10.0" style="0"/>
    <col min="123" max="123" customWidth="1" width="10.0" style="0"/>
    <col min="124" max="124" customWidth="1" width="10.0" style="0"/>
    <col min="125" max="125" customWidth="1" width="10.0" style="0"/>
    <col min="126" max="126" customWidth="1" width="10.0" style="0"/>
    <col min="127" max="127" customWidth="1" width="10.0" style="0"/>
    <col min="128" max="128" customWidth="1" width="10.0" style="0"/>
    <col min="129" max="129" customWidth="1" width="10.0" style="0"/>
    <col min="130" max="130" customWidth="1" width="10.0" style="0"/>
    <col min="131" max="131" customWidth="1" width="10.0" style="0"/>
    <col min="132" max="132" customWidth="1" width="10.0" style="0"/>
    <col min="133" max="133" customWidth="1" width="10.0" style="0"/>
    <col min="134" max="134" customWidth="1" width="10.0" style="0"/>
    <col min="135" max="135" customWidth="1" width="10.0" style="0"/>
    <col min="136" max="136" customWidth="1" width="10.0" style="0"/>
    <col min="137" max="137" customWidth="1" width="10.0" style="0"/>
    <col min="138" max="138" customWidth="1" width="10.0" style="0"/>
    <col min="139" max="139" customWidth="1" width="10.0" style="0"/>
    <col min="140" max="140" customWidth="1" width="10.0" style="0"/>
    <col min="141" max="141" customWidth="1" width="10.0" style="0"/>
    <col min="142" max="142" customWidth="1" width="10.0" style="0"/>
    <col min="143" max="143" customWidth="1" width="10.0" style="0"/>
    <col min="144" max="144" customWidth="1" width="10.0" style="0"/>
    <col min="145" max="145" customWidth="1" width="10.0" style="0"/>
    <col min="146" max="146" customWidth="1" width="10.0" style="0"/>
    <col min="147" max="147" customWidth="1" width="10.0" style="0"/>
    <col min="148" max="148" customWidth="1" width="10.0" style="0"/>
    <col min="149" max="149" customWidth="1" width="10.0" style="0"/>
    <col min="150" max="150" customWidth="1" width="10.0" style="0"/>
    <col min="151" max="151" customWidth="1" width="10.0" style="0"/>
    <col min="152" max="152" customWidth="1" width="10.0" style="0"/>
    <col min="153" max="153" customWidth="1" width="10.0" style="0"/>
    <col min="154" max="154" customWidth="1" width="10.0" style="0"/>
    <col min="155" max="155" customWidth="1" width="10.0" style="0"/>
    <col min="156" max="156" customWidth="1" width="10.0" style="0"/>
    <col min="157" max="157" customWidth="1" width="10.0" style="0"/>
    <col min="158" max="158" customWidth="1" width="10.0" style="0"/>
    <col min="159" max="159" customWidth="1" width="10.0" style="0"/>
    <col min="160" max="160" customWidth="1" width="10.0" style="0"/>
    <col min="161" max="161" customWidth="1" width="10.0" style="0"/>
    <col min="162" max="162" customWidth="1" width="10.0" style="0"/>
    <col min="163" max="163" customWidth="1" width="10.0" style="0"/>
    <col min="164" max="164" customWidth="1" width="10.0" style="0"/>
    <col min="165" max="165" customWidth="1" width="10.0" style="0"/>
    <col min="166" max="166" customWidth="1" width="10.0" style="0"/>
    <col min="167" max="167" customWidth="1" width="10.0" style="0"/>
    <col min="168" max="168" customWidth="1" width="10.0" style="0"/>
    <col min="169" max="169" customWidth="1" width="10.0" style="0"/>
    <col min="170" max="170" customWidth="1" width="10.0" style="0"/>
    <col min="171" max="171" customWidth="1" width="10.0" style="0"/>
    <col min="172" max="172" customWidth="1" width="10.0" style="0"/>
    <col min="173" max="173" customWidth="1" width="10.0" style="0"/>
    <col min="174" max="174" customWidth="1" width="10.0" style="0"/>
    <col min="175" max="175" customWidth="1" width="10.0" style="0"/>
    <col min="176" max="176" customWidth="1" width="10.0" style="0"/>
    <col min="177" max="177" customWidth="1" width="10.0" style="0"/>
    <col min="178" max="178" customWidth="1" width="10.0" style="0"/>
    <col min="179" max="179" customWidth="1" width="10.0" style="0"/>
    <col min="180" max="180" customWidth="1" width="10.0" style="0"/>
    <col min="181" max="181" customWidth="1" width="10.0" style="0"/>
    <col min="182" max="182" customWidth="1" width="10.0" style="0"/>
    <col min="183" max="183" customWidth="1" width="10.0" style="0"/>
    <col min="184" max="184" customWidth="1" width="10.0" style="0"/>
    <col min="185" max="185" customWidth="1" width="10.0" style="0"/>
    <col min="186" max="186" customWidth="1" width="10.0" style="0"/>
    <col min="187" max="187" customWidth="1" width="10.0" style="0"/>
    <col min="188" max="188" customWidth="1" width="10.0" style="0"/>
    <col min="189" max="189" customWidth="1" width="10.0" style="0"/>
    <col min="190" max="190" customWidth="1" width="10.0" style="0"/>
    <col min="191" max="191" customWidth="1" width="10.0" style="0"/>
    <col min="192" max="192" customWidth="1" width="10.0" style="0"/>
    <col min="193" max="193" customWidth="1" width="10.0" style="0"/>
    <col min="194" max="194" customWidth="1" width="10.0" style="0"/>
    <col min="195" max="195" customWidth="1" width="10.0" style="0"/>
    <col min="196" max="196" customWidth="1" width="10.0" style="0"/>
    <col min="197" max="197" customWidth="1" width="10.0" style="0"/>
    <col min="198" max="198" customWidth="1" width="10.0" style="0"/>
    <col min="199" max="199" customWidth="1" width="10.0" style="0"/>
    <col min="200" max="200" customWidth="1" width="10.0" style="0"/>
    <col min="201" max="201" customWidth="1" width="10.0" style="0"/>
    <col min="202" max="202" customWidth="1" width="10.0" style="0"/>
    <col min="203" max="203" customWidth="1" width="10.0" style="0"/>
    <col min="204" max="204" customWidth="1" width="10.0" style="0"/>
    <col min="205" max="205" customWidth="1" width="10.0" style="0"/>
    <col min="206" max="206" customWidth="1" width="10.0" style="0"/>
    <col min="207" max="207" customWidth="1" width="10.0" style="0"/>
    <col min="208" max="208" customWidth="1" width="10.0" style="0"/>
    <col min="209" max="209" customWidth="1" width="10.0" style="0"/>
    <col min="210" max="210" customWidth="1" width="10.0" style="0"/>
    <col min="211" max="211" customWidth="1" width="10.0" style="0"/>
    <col min="212" max="212" customWidth="1" width="10.0" style="0"/>
    <col min="213" max="213" customWidth="1" width="10.0" style="0"/>
    <col min="214" max="214" customWidth="1" width="10.0" style="0"/>
    <col min="215" max="215" customWidth="1" width="10.0" style="0"/>
    <col min="216" max="216" customWidth="1" width="10.0" style="0"/>
    <col min="217" max="217" customWidth="1" width="10.0" style="0"/>
    <col min="218" max="218" customWidth="1" width="10.0" style="0"/>
    <col min="219" max="219" customWidth="1" width="10.0" style="0"/>
    <col min="220" max="220" customWidth="1" width="10.0" style="0"/>
    <col min="221" max="221" customWidth="1" width="10.0" style="0"/>
    <col min="222" max="222" customWidth="1" width="10.0" style="0"/>
    <col min="223" max="223" customWidth="1" width="10.0" style="0"/>
    <col min="224" max="224" customWidth="1" width="10.0" style="0"/>
    <col min="225" max="225" customWidth="1" width="10.0" style="0"/>
    <col min="226" max="226" customWidth="1" width="10.0" style="0"/>
    <col min="227" max="227" customWidth="1" width="10.0" style="0"/>
    <col min="228" max="228" customWidth="1" width="10.0" style="0"/>
    <col min="229" max="229" customWidth="1" width="10.0" style="0"/>
    <col min="230" max="230" customWidth="1" width="10.0" style="0"/>
    <col min="231" max="231" customWidth="1" width="10.0" style="0"/>
    <col min="232" max="232" customWidth="1" width="10.0" style="0"/>
    <col min="233" max="233" customWidth="1" width="10.0" style="0"/>
    <col min="234" max="234" customWidth="1" width="10.0" style="0"/>
    <col min="235" max="235" customWidth="1" width="10.0" style="0"/>
    <col min="236" max="236" customWidth="1" width="10.0" style="0"/>
    <col min="237" max="237" customWidth="1" width="10.0" style="0"/>
    <col min="238" max="238" customWidth="1" width="10.0" style="0"/>
    <col min="239" max="239" customWidth="1" width="10.0" style="0"/>
    <col min="240" max="240" customWidth="1" width="10.0" style="0"/>
    <col min="241" max="241" customWidth="1" width="10.0" style="0"/>
    <col min="242" max="242" customWidth="1" width="10.0" style="0"/>
    <col min="243" max="243" customWidth="1" width="10.0" style="0"/>
    <col min="244" max="244" customWidth="1" width="10.0" style="0"/>
    <col min="245" max="245" customWidth="1" width="10.0" style="0"/>
    <col min="246" max="246" customWidth="1" width="10.0" style="0"/>
    <col min="247" max="247" customWidth="1" width="10.0" style="0"/>
    <col min="248" max="248" customWidth="1" width="10.0" style="0"/>
    <col min="249" max="249" customWidth="1" width="10.0" style="0"/>
    <col min="250" max="250" customWidth="1" width="10.0" style="0"/>
    <col min="251" max="251" customWidth="1" width="10.0" style="0"/>
    <col min="252" max="252" customWidth="1" width="10.0" style="0"/>
    <col min="253" max="253" customWidth="1" width="10.0" style="0"/>
    <col min="254" max="254" customWidth="1" width="10.0" style="0"/>
    <col min="255" max="255" customWidth="1" width="10.0" style="0"/>
    <col min="256" max="256" customWidth="1" width="10.0" style="0"/>
    <col min="257" max="16384" width="9" style="0" hidden="0"/>
  </cols>
  <sheetData>
    <row r="1" spans="8:8" ht="30.2" customHeight="1">
      <c r="A1" s="50" t="s">
        <v>24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8:8" ht="34.5" customHeight="1">
      <c r="A2" s="51" t="s">
        <v>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8:8" ht="14.15">
      <c r="A3" s="19" t="s">
        <v>188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8:8" ht="17.65" customHeight="1">
      <c r="A4" s="21" t="s">
        <v>0</v>
      </c>
      <c r="B4" s="21"/>
      <c r="C4" s="23" t="s">
        <v>1</v>
      </c>
      <c r="D4" s="23" t="s">
        <v>389</v>
      </c>
      <c r="E4" s="23" t="s">
        <v>390</v>
      </c>
      <c r="F4" s="19" t="s">
        <v>22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25" t="s">
        <v>2</v>
      </c>
      <c r="X4" s="25" t="s">
        <v>3</v>
      </c>
      <c r="Y4" s="25" t="s">
        <v>23</v>
      </c>
      <c r="Z4" s="26" t="s">
        <v>4</v>
      </c>
    </row>
    <row r="5" spans="8:8" ht="11.65" customHeight="1">
      <c r="A5" s="27"/>
      <c r="B5" s="27"/>
      <c r="C5" s="23"/>
      <c r="D5" s="23"/>
      <c r="E5" s="23"/>
      <c r="F5" s="52">
        <v>1.0</v>
      </c>
      <c r="G5" s="52">
        <v>2.0</v>
      </c>
      <c r="H5" s="52">
        <v>3.0</v>
      </c>
      <c r="I5" s="52">
        <v>4.0</v>
      </c>
      <c r="J5" s="52">
        <v>5.0</v>
      </c>
      <c r="K5" s="52">
        <v>6.0</v>
      </c>
      <c r="L5" s="52">
        <v>7.0</v>
      </c>
      <c r="M5" s="52">
        <v>8.0</v>
      </c>
      <c r="N5" s="52">
        <v>9.0</v>
      </c>
      <c r="O5" s="52">
        <v>10.0</v>
      </c>
      <c r="P5" s="52">
        <v>11.0</v>
      </c>
      <c r="Q5" s="52">
        <v>12.0</v>
      </c>
      <c r="R5" s="52">
        <v>13.0</v>
      </c>
      <c r="S5" s="52">
        <v>14.0</v>
      </c>
      <c r="T5" s="52">
        <v>15.0</v>
      </c>
      <c r="U5" s="52">
        <v>16.0</v>
      </c>
      <c r="V5" s="52">
        <v>17.0</v>
      </c>
      <c r="W5" s="25"/>
      <c r="X5" s="25"/>
      <c r="Y5" s="25"/>
      <c r="Z5" s="26"/>
    </row>
    <row r="6" spans="8:8" ht="12.2" customHeight="1">
      <c r="A6" s="29"/>
      <c r="B6" s="29"/>
      <c r="C6" s="23"/>
      <c r="D6" s="23"/>
      <c r="E6" s="23"/>
      <c r="F6" s="32">
        <v>1.0</v>
      </c>
      <c r="G6" s="32">
        <v>1.0</v>
      </c>
      <c r="H6" s="32">
        <v>1.0</v>
      </c>
      <c r="I6" s="32">
        <v>1.0</v>
      </c>
      <c r="J6" s="32">
        <v>1.0</v>
      </c>
      <c r="K6" s="32">
        <v>1.0</v>
      </c>
      <c r="L6" s="32">
        <v>1.0</v>
      </c>
      <c r="M6" s="32">
        <v>1.0</v>
      </c>
      <c r="N6" s="32">
        <v>1.0</v>
      </c>
      <c r="O6" s="32">
        <v>1.0</v>
      </c>
      <c r="P6" s="32">
        <v>1.0</v>
      </c>
      <c r="Q6" s="32">
        <v>1.0</v>
      </c>
      <c r="R6" s="32">
        <v>1.0</v>
      </c>
      <c r="S6" s="32">
        <v>1.0</v>
      </c>
      <c r="T6" s="32">
        <v>2.0</v>
      </c>
      <c r="U6" s="32">
        <v>2.0</v>
      </c>
      <c r="V6" s="32">
        <v>2.0</v>
      </c>
      <c r="W6" s="25"/>
      <c r="X6" s="25"/>
      <c r="Y6" s="25"/>
      <c r="Z6" s="26"/>
    </row>
    <row r="7" spans="8:8">
      <c r="A7" s="52">
        <v>1.0</v>
      </c>
      <c r="B7" s="52">
        <v>9.0</v>
      </c>
      <c r="C7" s="53" t="s">
        <v>122</v>
      </c>
      <c r="D7" s="53" t="s">
        <v>401</v>
      </c>
      <c r="E7" s="53" t="s">
        <v>402</v>
      </c>
      <c r="F7" s="52">
        <v>1.0</v>
      </c>
      <c r="G7" s="52">
        <v>0.0</v>
      </c>
      <c r="H7" s="52">
        <v>1.0</v>
      </c>
      <c r="I7" s="52">
        <v>1.0</v>
      </c>
      <c r="J7" s="52">
        <v>0.0</v>
      </c>
      <c r="K7" s="52">
        <v>1.0</v>
      </c>
      <c r="L7" s="52">
        <v>0.0</v>
      </c>
      <c r="M7" s="52">
        <v>1.0</v>
      </c>
      <c r="N7" s="52">
        <v>0.0</v>
      </c>
      <c r="O7" s="52">
        <v>1.0</v>
      </c>
      <c r="P7" s="52">
        <v>0.0</v>
      </c>
      <c r="Q7" s="52">
        <v>0.0</v>
      </c>
      <c r="R7" s="52">
        <v>0.0</v>
      </c>
      <c r="S7" s="52">
        <v>0.0</v>
      </c>
      <c r="T7" s="52">
        <v>0.0</v>
      </c>
      <c r="U7" s="52">
        <v>1.0</v>
      </c>
      <c r="V7" s="52">
        <v>0.0</v>
      </c>
      <c r="W7" s="52">
        <f>17-X7</f>
        <v>7.0</v>
      </c>
      <c r="X7" s="52">
        <f>COUNTIF(F7:V7,0)</f>
        <v>10.0</v>
      </c>
      <c r="Y7" s="52">
        <f>SUM(F7:V7)</f>
        <v>7.0</v>
      </c>
      <c r="Z7" s="54" t="str">
        <f>IF(Y7&gt;=6,"pass",IF(Y7&lt;=5.9,"fail", ))</f>
        <v>pass</v>
      </c>
    </row>
    <row r="8" spans="8:8">
      <c r="A8" s="52">
        <v>2.0</v>
      </c>
      <c r="B8" s="52"/>
      <c r="C8" s="53" t="s">
        <v>123</v>
      </c>
      <c r="D8" s="53"/>
      <c r="E8" s="53"/>
      <c r="F8" s="52">
        <v>1.0</v>
      </c>
      <c r="G8" s="52">
        <v>0.0</v>
      </c>
      <c r="H8" s="52">
        <v>1.0</v>
      </c>
      <c r="I8" s="52">
        <v>1.0</v>
      </c>
      <c r="J8" s="52">
        <v>0.0</v>
      </c>
      <c r="K8" s="52">
        <v>1.0</v>
      </c>
      <c r="L8" s="52">
        <v>1.0</v>
      </c>
      <c r="M8" s="52">
        <v>1.0</v>
      </c>
      <c r="N8" s="52">
        <v>1.0</v>
      </c>
      <c r="O8" s="52">
        <v>0.0</v>
      </c>
      <c r="P8" s="52">
        <v>0.0</v>
      </c>
      <c r="Q8" s="52">
        <v>1.0</v>
      </c>
      <c r="R8" s="52">
        <v>0.0</v>
      </c>
      <c r="S8" s="52">
        <v>0.0</v>
      </c>
      <c r="T8" s="52">
        <v>0.0</v>
      </c>
      <c r="U8" s="52">
        <v>1.0</v>
      </c>
      <c r="V8" s="52">
        <v>0.0</v>
      </c>
      <c r="W8" s="52">
        <f>17-X8</f>
        <v>9.0</v>
      </c>
      <c r="X8" s="52">
        <f>COUNTIF(F8:V8,0)</f>
        <v>8.0</v>
      </c>
      <c r="Y8" s="52">
        <f>SUM(F8:V8)</f>
        <v>9.0</v>
      </c>
      <c r="Z8" s="54" t="str">
        <f>IF(Y8&gt;=6,"pass",IF(Y8&lt;=5.9,"fail", ))</f>
        <v>pass</v>
      </c>
    </row>
    <row r="9" spans="8:8">
      <c r="A9" s="52">
        <v>3.0</v>
      </c>
      <c r="B9" s="52"/>
      <c r="C9" s="53" t="s">
        <v>124</v>
      </c>
      <c r="D9" s="53"/>
      <c r="E9" s="53"/>
      <c r="F9" s="52">
        <v>1.0</v>
      </c>
      <c r="G9" s="52">
        <v>0.0</v>
      </c>
      <c r="H9" s="52">
        <v>1.0</v>
      </c>
      <c r="I9" s="52">
        <v>1.0</v>
      </c>
      <c r="J9" s="52">
        <v>0.0</v>
      </c>
      <c r="K9" s="52">
        <v>1.0</v>
      </c>
      <c r="L9" s="52">
        <v>0.0</v>
      </c>
      <c r="M9" s="52">
        <v>1.0</v>
      </c>
      <c r="N9" s="52">
        <v>1.0</v>
      </c>
      <c r="O9" s="52">
        <v>1.0</v>
      </c>
      <c r="P9" s="52">
        <v>0.0</v>
      </c>
      <c r="Q9" s="52">
        <v>0.0</v>
      </c>
      <c r="R9" s="52">
        <v>0.0</v>
      </c>
      <c r="S9" s="52">
        <v>0.0</v>
      </c>
      <c r="T9" s="52">
        <v>0.0</v>
      </c>
      <c r="U9" s="52">
        <v>0.0</v>
      </c>
      <c r="V9" s="52">
        <v>0.0</v>
      </c>
      <c r="W9" s="52">
        <f>17-X9</f>
        <v>7.0</v>
      </c>
      <c r="X9" s="52">
        <f>COUNTIF(F9:V9,0)</f>
        <v>10.0</v>
      </c>
      <c r="Y9" s="52">
        <f>SUM(F9:V9)</f>
        <v>7.0</v>
      </c>
      <c r="Z9" s="54" t="str">
        <f>IF(Y9&gt;=6,"pass",IF(Y9&lt;=5.9,"fail", ))</f>
        <v>pass</v>
      </c>
    </row>
    <row r="10" spans="8:8">
      <c r="A10" s="52">
        <v>4.0</v>
      </c>
      <c r="B10" s="52"/>
      <c r="C10" s="53" t="s">
        <v>125</v>
      </c>
      <c r="D10" s="53"/>
      <c r="E10" s="53"/>
      <c r="F10" s="52">
        <v>1.0</v>
      </c>
      <c r="G10" s="52">
        <v>0.0</v>
      </c>
      <c r="H10" s="52">
        <v>1.0</v>
      </c>
      <c r="I10" s="52">
        <v>0.0</v>
      </c>
      <c r="J10" s="52">
        <v>0.0</v>
      </c>
      <c r="K10" s="52">
        <v>1.0</v>
      </c>
      <c r="L10" s="52">
        <v>0.0</v>
      </c>
      <c r="M10" s="52">
        <v>1.0</v>
      </c>
      <c r="N10" s="52">
        <v>0.0</v>
      </c>
      <c r="O10" s="52">
        <v>1.0</v>
      </c>
      <c r="P10" s="52">
        <v>0.0</v>
      </c>
      <c r="Q10" s="52">
        <v>0.0</v>
      </c>
      <c r="R10" s="52">
        <v>0.0</v>
      </c>
      <c r="S10" s="52">
        <v>0.0</v>
      </c>
      <c r="T10" s="52">
        <v>0.0</v>
      </c>
      <c r="U10" s="52">
        <v>0.0</v>
      </c>
      <c r="V10" s="52">
        <v>0.0</v>
      </c>
      <c r="W10" s="52">
        <f>17-X10</f>
        <v>5.0</v>
      </c>
      <c r="X10" s="52">
        <f>COUNTIF(F10:V10,0)</f>
        <v>12.0</v>
      </c>
      <c r="Y10" s="52">
        <f>SUM(F10:V10)</f>
        <v>5.0</v>
      </c>
      <c r="Z10" s="54" t="str">
        <f>IF(Y10&gt;=6,"pass",IF(Y10&lt;=5.9,"fail", ))</f>
        <v>fail</v>
      </c>
    </row>
    <row r="11" spans="8:8">
      <c r="A11" s="52">
        <v>5.0</v>
      </c>
      <c r="B11" s="52"/>
      <c r="C11" s="53" t="s">
        <v>126</v>
      </c>
      <c r="D11" s="53"/>
      <c r="E11" s="53"/>
      <c r="F11" s="52">
        <v>1.0</v>
      </c>
      <c r="G11" s="52">
        <v>0.0</v>
      </c>
      <c r="H11" s="52">
        <v>1.0</v>
      </c>
      <c r="I11" s="52">
        <v>0.0</v>
      </c>
      <c r="J11" s="52">
        <v>1.0</v>
      </c>
      <c r="K11" s="52">
        <v>1.0</v>
      </c>
      <c r="L11" s="52">
        <v>0.0</v>
      </c>
      <c r="M11" s="52">
        <v>1.0</v>
      </c>
      <c r="N11" s="52">
        <v>1.0</v>
      </c>
      <c r="O11" s="52">
        <v>0.0</v>
      </c>
      <c r="P11" s="52">
        <v>0.0</v>
      </c>
      <c r="Q11" s="52">
        <v>0.0</v>
      </c>
      <c r="R11" s="52">
        <v>0.0</v>
      </c>
      <c r="S11" s="52">
        <v>0.0</v>
      </c>
      <c r="T11" s="52">
        <v>0.0</v>
      </c>
      <c r="U11" s="52">
        <v>1.0</v>
      </c>
      <c r="V11" s="52">
        <v>0.0</v>
      </c>
      <c r="W11" s="52">
        <f>17-X11</f>
        <v>7.0</v>
      </c>
      <c r="X11" s="52">
        <f>COUNTIF(F11:V11,0)</f>
        <v>10.0</v>
      </c>
      <c r="Y11" s="52">
        <f>SUM(F11:V11)</f>
        <v>7.0</v>
      </c>
      <c r="Z11" s="54" t="str">
        <f>IF(Y11&gt;=6,"pass",IF(Y11&lt;=5.9,"fail", ))</f>
        <v>pass</v>
      </c>
    </row>
    <row r="12" spans="8:8">
      <c r="A12" s="52">
        <v>6.0</v>
      </c>
      <c r="B12" s="52"/>
      <c r="C12" s="53" t="s">
        <v>127</v>
      </c>
      <c r="D12" s="53"/>
      <c r="E12" s="53"/>
      <c r="F12" s="52">
        <v>1.0</v>
      </c>
      <c r="G12" s="52">
        <v>0.0</v>
      </c>
      <c r="H12" s="52">
        <v>1.0</v>
      </c>
      <c r="I12" s="52">
        <v>0.0</v>
      </c>
      <c r="J12" s="52">
        <v>0.0</v>
      </c>
      <c r="K12" s="52">
        <v>1.0</v>
      </c>
      <c r="L12" s="52">
        <v>0.0</v>
      </c>
      <c r="M12" s="52">
        <v>1.0</v>
      </c>
      <c r="N12" s="52">
        <v>1.0</v>
      </c>
      <c r="O12" s="52">
        <v>1.0</v>
      </c>
      <c r="P12" s="52">
        <v>0.0</v>
      </c>
      <c r="Q12" s="52">
        <v>0.0</v>
      </c>
      <c r="R12" s="52">
        <v>0.0</v>
      </c>
      <c r="S12" s="52">
        <v>0.0</v>
      </c>
      <c r="T12" s="52">
        <v>0.0</v>
      </c>
      <c r="U12" s="52">
        <v>0.0</v>
      </c>
      <c r="V12" s="52">
        <v>0.0</v>
      </c>
      <c r="W12" s="52">
        <f>17-X12</f>
        <v>6.0</v>
      </c>
      <c r="X12" s="52">
        <f>COUNTIF(F12:V12,0)</f>
        <v>11.0</v>
      </c>
      <c r="Y12" s="52">
        <f>SUM(F12:V12)</f>
        <v>6.0</v>
      </c>
      <c r="Z12" s="54" t="str">
        <f>IF(Y12&gt;=6,"pass",IF(Y12&lt;=5.9,"fail", ))</f>
        <v>pass</v>
      </c>
    </row>
    <row r="13" spans="8:8">
      <c r="A13" s="52">
        <v>7.0</v>
      </c>
      <c r="B13" s="52">
        <v>10.0</v>
      </c>
      <c r="C13" s="53" t="s">
        <v>128</v>
      </c>
      <c r="D13" s="53" t="s">
        <v>407</v>
      </c>
      <c r="E13" s="53" t="s">
        <v>408</v>
      </c>
      <c r="F13" s="52">
        <v>1.0</v>
      </c>
      <c r="G13" s="52">
        <v>1.0</v>
      </c>
      <c r="H13" s="52">
        <v>1.0</v>
      </c>
      <c r="I13" s="52">
        <v>0.0</v>
      </c>
      <c r="J13" s="52">
        <v>0.0</v>
      </c>
      <c r="K13" s="52">
        <v>1.0</v>
      </c>
      <c r="L13" s="52">
        <v>0.0</v>
      </c>
      <c r="M13" s="52">
        <v>1.0</v>
      </c>
      <c r="N13" s="52">
        <v>0.0</v>
      </c>
      <c r="O13" s="52">
        <v>1.0</v>
      </c>
      <c r="P13" s="52">
        <v>0.0</v>
      </c>
      <c r="Q13" s="52">
        <v>1.0</v>
      </c>
      <c r="R13" s="52">
        <v>0.0</v>
      </c>
      <c r="S13" s="52">
        <v>1.0</v>
      </c>
      <c r="T13" s="52">
        <v>0.0</v>
      </c>
      <c r="U13" s="52">
        <v>0.0</v>
      </c>
      <c r="V13" s="52">
        <v>1.0</v>
      </c>
      <c r="W13" s="52">
        <f>17-X13</f>
        <v>9.0</v>
      </c>
      <c r="X13" s="52">
        <f>COUNTIF(F13:V13,0)</f>
        <v>8.0</v>
      </c>
      <c r="Y13" s="52">
        <f>SUM(F13:V13)</f>
        <v>9.0</v>
      </c>
      <c r="Z13" s="54" t="str">
        <f>IF(Y13&gt;=6,"pass",IF(Y13&lt;=5.9,"fail", ))</f>
        <v>pass</v>
      </c>
    </row>
    <row r="14" spans="8:8">
      <c r="A14" s="52">
        <v>8.0</v>
      </c>
      <c r="B14" s="52"/>
      <c r="C14" s="53" t="s">
        <v>129</v>
      </c>
      <c r="D14" s="53"/>
      <c r="E14" s="53"/>
      <c r="F14" s="52">
        <v>1.0</v>
      </c>
      <c r="G14" s="52">
        <v>0.0</v>
      </c>
      <c r="H14" s="52">
        <v>1.0</v>
      </c>
      <c r="I14" s="52">
        <v>1.0</v>
      </c>
      <c r="J14" s="52">
        <v>0.0</v>
      </c>
      <c r="K14" s="52">
        <v>1.0</v>
      </c>
      <c r="L14" s="52">
        <v>1.0</v>
      </c>
      <c r="M14" s="52">
        <v>1.0</v>
      </c>
      <c r="N14" s="52">
        <v>1.0</v>
      </c>
      <c r="O14" s="52">
        <v>1.0</v>
      </c>
      <c r="P14" s="52">
        <v>0.0</v>
      </c>
      <c r="Q14" s="52">
        <v>0.0</v>
      </c>
      <c r="R14" s="52">
        <v>0.0</v>
      </c>
      <c r="S14" s="52">
        <v>0.0</v>
      </c>
      <c r="T14" s="52">
        <v>0.0</v>
      </c>
      <c r="U14" s="52">
        <v>0.0</v>
      </c>
      <c r="V14" s="52">
        <v>0.0</v>
      </c>
      <c r="W14" s="52">
        <f>17-X14</f>
        <v>8.0</v>
      </c>
      <c r="X14" s="52">
        <f>COUNTIF(F14:V14,0)</f>
        <v>9.0</v>
      </c>
      <c r="Y14" s="52">
        <f>SUM(F14:V14)</f>
        <v>8.0</v>
      </c>
      <c r="Z14" s="54" t="str">
        <f>IF(Y14&gt;=6,"pass",IF(Y14&lt;=5.9,"fail", ))</f>
        <v>pass</v>
      </c>
    </row>
    <row r="15" spans="8:8">
      <c r="A15" s="52">
        <v>9.0</v>
      </c>
      <c r="B15" s="52">
        <v>11.0</v>
      </c>
      <c r="C15" s="53" t="s">
        <v>130</v>
      </c>
      <c r="D15" s="53" t="s">
        <v>403</v>
      </c>
      <c r="E15" s="53" t="s">
        <v>404</v>
      </c>
      <c r="F15" s="52">
        <v>1.0</v>
      </c>
      <c r="G15" s="52">
        <v>0.0</v>
      </c>
      <c r="H15" s="52">
        <v>1.0</v>
      </c>
      <c r="I15" s="52">
        <v>1.0</v>
      </c>
      <c r="J15" s="52">
        <v>0.0</v>
      </c>
      <c r="K15" s="52">
        <v>1.0</v>
      </c>
      <c r="L15" s="52">
        <v>0.0</v>
      </c>
      <c r="M15" s="52">
        <v>0.0</v>
      </c>
      <c r="N15" s="52">
        <v>0.0</v>
      </c>
      <c r="O15" s="52">
        <v>1.0</v>
      </c>
      <c r="P15" s="52">
        <v>0.0</v>
      </c>
      <c r="Q15" s="52">
        <v>0.0</v>
      </c>
      <c r="R15" s="52">
        <v>0.0</v>
      </c>
      <c r="S15" s="52">
        <v>0.0</v>
      </c>
      <c r="T15" s="52">
        <v>0.0</v>
      </c>
      <c r="U15" s="52">
        <v>0.0</v>
      </c>
      <c r="V15" s="52">
        <v>0.0</v>
      </c>
      <c r="W15" s="52">
        <f>17-X15</f>
        <v>5.0</v>
      </c>
      <c r="X15" s="52">
        <f>COUNTIF(F15:V15,0)</f>
        <v>12.0</v>
      </c>
      <c r="Y15" s="52">
        <f>SUM(F15:V15)</f>
        <v>5.0</v>
      </c>
      <c r="Z15" s="54" t="str">
        <f>IF(Y15&gt;=6,"pass",IF(Y15&lt;=5.9,"fail", ))</f>
        <v>fail</v>
      </c>
    </row>
    <row r="16" spans="8:8">
      <c r="A16" s="52">
        <v>10.0</v>
      </c>
      <c r="B16" s="52">
        <v>6.0</v>
      </c>
      <c r="C16" s="53" t="s">
        <v>131</v>
      </c>
      <c r="D16" s="53" t="s">
        <v>397</v>
      </c>
      <c r="E16" s="53" t="s">
        <v>398</v>
      </c>
      <c r="F16" s="52">
        <v>1.0</v>
      </c>
      <c r="G16" s="52">
        <v>1.0</v>
      </c>
      <c r="H16" s="52">
        <v>1.0</v>
      </c>
      <c r="I16" s="52">
        <v>1.0</v>
      </c>
      <c r="J16" s="52">
        <v>0.0</v>
      </c>
      <c r="K16" s="52">
        <v>1.0</v>
      </c>
      <c r="L16" s="52">
        <v>0.0</v>
      </c>
      <c r="M16" s="52">
        <v>1.0</v>
      </c>
      <c r="N16" s="52">
        <v>0.0</v>
      </c>
      <c r="O16" s="52">
        <v>1.0</v>
      </c>
      <c r="P16" s="52">
        <v>0.0</v>
      </c>
      <c r="Q16" s="52">
        <v>1.0</v>
      </c>
      <c r="R16" s="52">
        <v>0.0</v>
      </c>
      <c r="S16" s="52">
        <v>1.0</v>
      </c>
      <c r="T16" s="52">
        <v>0.0</v>
      </c>
      <c r="U16" s="52">
        <v>0.0</v>
      </c>
      <c r="V16" s="52">
        <v>2.0</v>
      </c>
      <c r="W16" s="52">
        <f>17-X16</f>
        <v>10.0</v>
      </c>
      <c r="X16" s="52">
        <f>COUNTIF(F16:V16,0)</f>
        <v>7.0</v>
      </c>
      <c r="Y16" s="52">
        <f>SUM(F16:V16)</f>
        <v>11.0</v>
      </c>
      <c r="Z16" s="54" t="str">
        <f>IF(Y16&gt;=6,"pass",IF(Y16&lt;=5.9,"fail", ))</f>
        <v>pass</v>
      </c>
    </row>
    <row r="17" spans="8:8">
      <c r="A17" s="52">
        <v>11.0</v>
      </c>
      <c r="B17" s="52"/>
      <c r="C17" s="53" t="s">
        <v>132</v>
      </c>
      <c r="D17" s="53"/>
      <c r="E17" s="53"/>
      <c r="F17" s="52">
        <v>1.0</v>
      </c>
      <c r="G17" s="52">
        <v>1.0</v>
      </c>
      <c r="H17" s="52">
        <v>0.0</v>
      </c>
      <c r="I17" s="52">
        <v>0.0</v>
      </c>
      <c r="J17" s="52">
        <v>0.0</v>
      </c>
      <c r="K17" s="52">
        <v>1.0</v>
      </c>
      <c r="L17" s="52">
        <v>0.0</v>
      </c>
      <c r="M17" s="52">
        <v>0.0</v>
      </c>
      <c r="N17" s="52">
        <v>0.0</v>
      </c>
      <c r="O17" s="52">
        <v>1.0</v>
      </c>
      <c r="P17" s="52">
        <v>0.0</v>
      </c>
      <c r="Q17" s="52">
        <v>1.0</v>
      </c>
      <c r="R17" s="52">
        <v>0.0</v>
      </c>
      <c r="S17" s="52">
        <v>1.0</v>
      </c>
      <c r="T17" s="52">
        <v>0.0</v>
      </c>
      <c r="U17" s="52">
        <v>0.0</v>
      </c>
      <c r="V17" s="52">
        <v>0.0</v>
      </c>
      <c r="W17" s="52">
        <f>17-X17</f>
        <v>6.0</v>
      </c>
      <c r="X17" s="52">
        <f>COUNTIF(F17:V17,0)</f>
        <v>11.0</v>
      </c>
      <c r="Y17" s="52">
        <f>SUM(F17:V17)</f>
        <v>6.0</v>
      </c>
      <c r="Z17" s="54" t="str">
        <f>IF(Y17&gt;=6,"pass",IF(Y17&lt;=5.9,"fail", ))</f>
        <v>pass</v>
      </c>
    </row>
    <row r="18" spans="8:8">
      <c r="A18" s="52">
        <v>12.0</v>
      </c>
      <c r="B18" s="52"/>
      <c r="C18" s="53" t="s">
        <v>133</v>
      </c>
      <c r="D18" s="53"/>
      <c r="E18" s="53"/>
      <c r="F18" s="52">
        <v>1.0</v>
      </c>
      <c r="G18" s="52">
        <v>0.0</v>
      </c>
      <c r="H18" s="52">
        <v>1.0</v>
      </c>
      <c r="I18" s="52">
        <v>1.0</v>
      </c>
      <c r="J18" s="52">
        <v>0.0</v>
      </c>
      <c r="K18" s="52">
        <v>0.0</v>
      </c>
      <c r="L18" s="52">
        <v>1.0</v>
      </c>
      <c r="M18" s="52">
        <v>1.0</v>
      </c>
      <c r="N18" s="52">
        <v>1.0</v>
      </c>
      <c r="O18" s="52">
        <v>0.0</v>
      </c>
      <c r="P18" s="52">
        <v>0.0</v>
      </c>
      <c r="Q18" s="52">
        <v>0.0</v>
      </c>
      <c r="R18" s="52">
        <v>0.0</v>
      </c>
      <c r="S18" s="52">
        <v>0.0</v>
      </c>
      <c r="T18" s="52">
        <v>0.0</v>
      </c>
      <c r="U18" s="52">
        <v>0.0</v>
      </c>
      <c r="V18" s="52">
        <v>0.0</v>
      </c>
      <c r="W18" s="52">
        <f>17-X18</f>
        <v>6.0</v>
      </c>
      <c r="X18" s="52">
        <f>COUNTIF(F18:V18,0)</f>
        <v>11.0</v>
      </c>
      <c r="Y18" s="52">
        <f>SUM(F18:V18)</f>
        <v>6.0</v>
      </c>
      <c r="Z18" s="54" t="str">
        <f>IF(Y18&gt;=6,"pass",IF(Y18&lt;=5.9,"fail", ))</f>
        <v>pass</v>
      </c>
    </row>
    <row r="19" spans="8:8">
      <c r="A19" s="52">
        <v>13.0</v>
      </c>
      <c r="B19" s="52"/>
      <c r="C19" s="53" t="s">
        <v>134</v>
      </c>
      <c r="D19" s="53"/>
      <c r="E19" s="53"/>
      <c r="F19" s="52">
        <v>1.0</v>
      </c>
      <c r="G19" s="52">
        <v>1.0</v>
      </c>
      <c r="H19" s="52">
        <v>1.0</v>
      </c>
      <c r="I19" s="52">
        <v>1.0</v>
      </c>
      <c r="J19" s="52">
        <v>0.0</v>
      </c>
      <c r="K19" s="52">
        <v>1.0</v>
      </c>
      <c r="L19" s="52">
        <v>0.0</v>
      </c>
      <c r="M19" s="52">
        <v>0.0</v>
      </c>
      <c r="N19" s="52">
        <v>0.0</v>
      </c>
      <c r="O19" s="52">
        <v>0.0</v>
      </c>
      <c r="P19" s="52">
        <v>1.0</v>
      </c>
      <c r="Q19" s="52">
        <v>0.0</v>
      </c>
      <c r="R19" s="52">
        <v>0.0</v>
      </c>
      <c r="S19" s="52">
        <v>1.0</v>
      </c>
      <c r="T19" s="52">
        <v>0.0</v>
      </c>
      <c r="U19" s="52">
        <v>0.0</v>
      </c>
      <c r="V19" s="52">
        <v>0.0</v>
      </c>
      <c r="W19" s="52">
        <f>17-X19</f>
        <v>7.0</v>
      </c>
      <c r="X19" s="52">
        <f>COUNTIF(F19:V19,0)</f>
        <v>10.0</v>
      </c>
      <c r="Y19" s="52">
        <f>SUM(F19:V19)</f>
        <v>7.0</v>
      </c>
      <c r="Z19" s="54" t="str">
        <f>IF(Y19&gt;=6,"pass",IF(Y19&lt;=5.9,"fail", ))</f>
        <v>pass</v>
      </c>
    </row>
    <row r="20" spans="8:8">
      <c r="A20" s="52">
        <v>14.0</v>
      </c>
      <c r="B20" s="52"/>
      <c r="C20" s="53" t="s">
        <v>135</v>
      </c>
      <c r="D20" s="53"/>
      <c r="E20" s="53"/>
      <c r="F20" s="52">
        <v>1.0</v>
      </c>
      <c r="G20" s="52">
        <v>0.0</v>
      </c>
      <c r="H20" s="52">
        <v>1.0</v>
      </c>
      <c r="I20" s="52">
        <v>1.0</v>
      </c>
      <c r="J20" s="52">
        <v>0.0</v>
      </c>
      <c r="K20" s="52">
        <v>0.0</v>
      </c>
      <c r="L20" s="52">
        <v>1.0</v>
      </c>
      <c r="M20" s="52">
        <v>1.0</v>
      </c>
      <c r="N20" s="52">
        <v>1.0</v>
      </c>
      <c r="O20" s="52">
        <v>0.0</v>
      </c>
      <c r="P20" s="52">
        <v>0.0</v>
      </c>
      <c r="Q20" s="52">
        <v>0.0</v>
      </c>
      <c r="R20" s="52">
        <v>0.0</v>
      </c>
      <c r="S20" s="52">
        <v>0.0</v>
      </c>
      <c r="T20" s="52">
        <v>0.0</v>
      </c>
      <c r="U20" s="52">
        <v>0.0</v>
      </c>
      <c r="V20" s="52">
        <v>0.0</v>
      </c>
      <c r="W20" s="52">
        <f>17-X20</f>
        <v>6.0</v>
      </c>
      <c r="X20" s="52">
        <f>COUNTIF(F20:V20,0)</f>
        <v>11.0</v>
      </c>
      <c r="Y20" s="52">
        <f>SUM(F20:V20)</f>
        <v>6.0</v>
      </c>
      <c r="Z20" s="54" t="str">
        <f>IF(Y20&gt;=6,"pass",IF(Y20&lt;=5.9,"fail", ))</f>
        <v>pass</v>
      </c>
    </row>
    <row r="21" spans="8:8">
      <c r="A21" s="52">
        <v>15.0</v>
      </c>
      <c r="B21" s="52"/>
      <c r="C21" s="53" t="s">
        <v>136</v>
      </c>
      <c r="D21" s="53"/>
      <c r="E21" s="53"/>
      <c r="F21" s="52">
        <v>1.0</v>
      </c>
      <c r="G21" s="52">
        <v>0.0</v>
      </c>
      <c r="H21" s="52">
        <v>1.0</v>
      </c>
      <c r="I21" s="52">
        <v>1.0</v>
      </c>
      <c r="J21" s="52">
        <v>0.0</v>
      </c>
      <c r="K21" s="52">
        <v>0.0</v>
      </c>
      <c r="L21" s="52">
        <v>0.0</v>
      </c>
      <c r="M21" s="52">
        <v>1.0</v>
      </c>
      <c r="N21" s="52">
        <v>1.0</v>
      </c>
      <c r="O21" s="52">
        <v>1.0</v>
      </c>
      <c r="P21" s="52">
        <v>0.0</v>
      </c>
      <c r="Q21" s="52">
        <v>0.0</v>
      </c>
      <c r="R21" s="52">
        <v>0.0</v>
      </c>
      <c r="S21" s="52">
        <v>0.0</v>
      </c>
      <c r="T21" s="52">
        <v>0.0</v>
      </c>
      <c r="U21" s="52">
        <v>1.0</v>
      </c>
      <c r="V21" s="52">
        <v>0.0</v>
      </c>
      <c r="W21" s="52">
        <f>17-X21</f>
        <v>7.0</v>
      </c>
      <c r="X21" s="52">
        <f>COUNTIF(F21:V21,0)</f>
        <v>10.0</v>
      </c>
      <c r="Y21" s="52">
        <f>SUM(F21:V21)</f>
        <v>7.0</v>
      </c>
      <c r="Z21" s="54" t="str">
        <f>IF(Y21&gt;=6,"pass",IF(Y21&lt;=5.9,"fail", ))</f>
        <v>pass</v>
      </c>
    </row>
    <row r="22" spans="8:8">
      <c r="A22" s="52">
        <v>16.0</v>
      </c>
      <c r="B22" s="52"/>
      <c r="C22" s="53" t="s">
        <v>137</v>
      </c>
      <c r="D22" s="53"/>
      <c r="E22" s="53"/>
      <c r="F22" s="52">
        <v>1.0</v>
      </c>
      <c r="G22" s="52">
        <v>0.0</v>
      </c>
      <c r="H22" s="52">
        <v>1.0</v>
      </c>
      <c r="I22" s="52">
        <v>1.0</v>
      </c>
      <c r="J22" s="52">
        <v>0.0</v>
      </c>
      <c r="K22" s="52">
        <v>0.0</v>
      </c>
      <c r="L22" s="52">
        <v>1.0</v>
      </c>
      <c r="M22" s="52">
        <v>1.0</v>
      </c>
      <c r="N22" s="52">
        <v>0.0</v>
      </c>
      <c r="O22" s="52">
        <v>0.0</v>
      </c>
      <c r="P22" s="52">
        <v>1.0</v>
      </c>
      <c r="Q22" s="52">
        <v>0.0</v>
      </c>
      <c r="R22" s="52">
        <v>0.0</v>
      </c>
      <c r="S22" s="52">
        <v>1.0</v>
      </c>
      <c r="T22" s="52">
        <v>0.0</v>
      </c>
      <c r="U22" s="52">
        <v>0.0</v>
      </c>
      <c r="V22" s="52">
        <v>0.0</v>
      </c>
      <c r="W22" s="52">
        <f>17-X22</f>
        <v>7.0</v>
      </c>
      <c r="X22" s="52">
        <f>COUNTIF(F22:V22,0)</f>
        <v>10.0</v>
      </c>
      <c r="Y22" s="52">
        <f>SUM(F22:V22)</f>
        <v>7.0</v>
      </c>
      <c r="Z22" s="54" t="str">
        <f>IF(Y22&gt;=6,"pass",IF(Y22&lt;=5.9,"fail", ))</f>
        <v>pass</v>
      </c>
    </row>
    <row r="23" spans="8:8">
      <c r="A23" s="52">
        <v>17.0</v>
      </c>
      <c r="B23" s="52"/>
      <c r="C23" s="53" t="s">
        <v>138</v>
      </c>
      <c r="D23" s="53"/>
      <c r="E23" s="53"/>
      <c r="F23" s="52">
        <v>1.0</v>
      </c>
      <c r="G23" s="52">
        <v>1.0</v>
      </c>
      <c r="H23" s="52">
        <v>1.0</v>
      </c>
      <c r="I23" s="52">
        <v>1.0</v>
      </c>
      <c r="J23" s="52">
        <v>0.0</v>
      </c>
      <c r="K23" s="52">
        <v>1.0</v>
      </c>
      <c r="L23" s="52">
        <v>0.0</v>
      </c>
      <c r="M23" s="52">
        <v>1.0</v>
      </c>
      <c r="N23" s="52">
        <v>0.0</v>
      </c>
      <c r="O23" s="52">
        <v>1.0</v>
      </c>
      <c r="P23" s="52">
        <v>1.0</v>
      </c>
      <c r="Q23" s="52">
        <v>1.0</v>
      </c>
      <c r="R23" s="52">
        <v>0.0</v>
      </c>
      <c r="S23" s="52">
        <v>1.0</v>
      </c>
      <c r="T23" s="52">
        <v>0.0</v>
      </c>
      <c r="U23" s="52">
        <v>0.0</v>
      </c>
      <c r="V23" s="52">
        <v>1.0</v>
      </c>
      <c r="W23" s="52">
        <f>17-X23</f>
        <v>11.0</v>
      </c>
      <c r="X23" s="52">
        <f>COUNTIF(F23:V23,0)</f>
        <v>6.0</v>
      </c>
      <c r="Y23" s="52">
        <f>SUM(F23:V23)</f>
        <v>11.0</v>
      </c>
      <c r="Z23" s="54" t="str">
        <f>IF(Y23&gt;=6,"pass",IF(Y23&lt;=5.9,"fail", ))</f>
        <v>pass</v>
      </c>
    </row>
    <row r="24" spans="8:8">
      <c r="A24" s="52">
        <v>18.0</v>
      </c>
      <c r="B24" s="52"/>
      <c r="C24" s="53" t="s">
        <v>139</v>
      </c>
      <c r="D24" s="53"/>
      <c r="E24" s="53"/>
      <c r="F24" s="52">
        <v>1.0</v>
      </c>
      <c r="G24" s="52">
        <v>1.0</v>
      </c>
      <c r="H24" s="52">
        <v>1.0</v>
      </c>
      <c r="I24" s="52">
        <v>1.0</v>
      </c>
      <c r="J24" s="52">
        <v>0.0</v>
      </c>
      <c r="K24" s="52">
        <v>1.0</v>
      </c>
      <c r="L24" s="52">
        <v>0.0</v>
      </c>
      <c r="M24" s="52">
        <v>1.0</v>
      </c>
      <c r="N24" s="52">
        <v>0.0</v>
      </c>
      <c r="O24" s="52">
        <v>1.0</v>
      </c>
      <c r="P24" s="52">
        <v>0.0</v>
      </c>
      <c r="Q24" s="52">
        <v>1.0</v>
      </c>
      <c r="R24" s="52">
        <v>0.0</v>
      </c>
      <c r="S24" s="52">
        <v>1.0</v>
      </c>
      <c r="T24" s="52">
        <v>0.0</v>
      </c>
      <c r="U24" s="52">
        <v>0.0</v>
      </c>
      <c r="V24" s="52">
        <v>2.0</v>
      </c>
      <c r="W24" s="52">
        <f>17-X24</f>
        <v>10.0</v>
      </c>
      <c r="X24" s="52">
        <f>COUNTIF(F24:V24,0)</f>
        <v>7.0</v>
      </c>
      <c r="Y24" s="52">
        <f>SUM(F24:V24)</f>
        <v>11.0</v>
      </c>
      <c r="Z24" s="54" t="str">
        <f>IF(Y24&gt;=6,"pass",IF(Y24&lt;=5.9,"fail", ))</f>
        <v>pass</v>
      </c>
    </row>
    <row r="25" spans="8:8">
      <c r="A25" s="52">
        <v>19.0</v>
      </c>
      <c r="B25" s="52"/>
      <c r="C25" s="53" t="s">
        <v>140</v>
      </c>
      <c r="D25" s="53"/>
      <c r="E25" s="53"/>
      <c r="F25" s="52">
        <v>1.0</v>
      </c>
      <c r="G25" s="52">
        <v>0.0</v>
      </c>
      <c r="H25" s="52">
        <v>1.0</v>
      </c>
      <c r="I25" s="52">
        <v>1.0</v>
      </c>
      <c r="J25" s="52">
        <v>0.0</v>
      </c>
      <c r="K25" s="52">
        <v>0.0</v>
      </c>
      <c r="L25" s="52">
        <v>1.0</v>
      </c>
      <c r="M25" s="52">
        <v>1.0</v>
      </c>
      <c r="N25" s="52">
        <v>0.0</v>
      </c>
      <c r="O25" s="52">
        <v>0.0</v>
      </c>
      <c r="P25" s="52">
        <v>0.0</v>
      </c>
      <c r="Q25" s="52">
        <v>0.0</v>
      </c>
      <c r="R25" s="52">
        <v>0.0</v>
      </c>
      <c r="S25" s="52">
        <v>0.0</v>
      </c>
      <c r="T25" s="52">
        <v>0.0</v>
      </c>
      <c r="U25" s="52">
        <v>0.0</v>
      </c>
      <c r="V25" s="52">
        <v>0.0</v>
      </c>
      <c r="W25" s="52">
        <f>17-X25</f>
        <v>5.0</v>
      </c>
      <c r="X25" s="52">
        <f>COUNTIF(F25:V25,0)</f>
        <v>12.0</v>
      </c>
      <c r="Y25" s="52">
        <f>SUM(F25:V25)</f>
        <v>5.0</v>
      </c>
      <c r="Z25" s="54" t="str">
        <f>IF(Y25&gt;=6,"pass",IF(Y25&lt;=5.9,"fail", ))</f>
        <v>fail</v>
      </c>
    </row>
    <row r="26" spans="8:8">
      <c r="A26" s="52">
        <v>20.0</v>
      </c>
      <c r="B26" s="52">
        <v>8.0</v>
      </c>
      <c r="C26" s="53" t="s">
        <v>141</v>
      </c>
      <c r="D26" s="53" t="s">
        <v>399</v>
      </c>
      <c r="E26" s="53" t="s">
        <v>400</v>
      </c>
      <c r="F26" s="52">
        <v>1.0</v>
      </c>
      <c r="G26" s="52">
        <v>1.0</v>
      </c>
      <c r="H26" s="52">
        <v>1.0</v>
      </c>
      <c r="I26" s="52">
        <v>1.0</v>
      </c>
      <c r="J26" s="52">
        <v>0.0</v>
      </c>
      <c r="K26" s="52">
        <v>1.0</v>
      </c>
      <c r="L26" s="52">
        <v>0.0</v>
      </c>
      <c r="M26" s="52">
        <v>1.0</v>
      </c>
      <c r="N26" s="52">
        <v>0.0</v>
      </c>
      <c r="O26" s="52">
        <v>1.0</v>
      </c>
      <c r="P26" s="52">
        <v>0.0</v>
      </c>
      <c r="Q26" s="52">
        <v>1.0</v>
      </c>
      <c r="R26" s="52">
        <v>0.0</v>
      </c>
      <c r="S26" s="52">
        <v>1.0</v>
      </c>
      <c r="T26" s="52">
        <v>0.0</v>
      </c>
      <c r="U26" s="52">
        <v>0.0</v>
      </c>
      <c r="V26" s="52">
        <v>2.0</v>
      </c>
      <c r="W26" s="52">
        <f>17-X26</f>
        <v>10.0</v>
      </c>
      <c r="X26" s="52">
        <f>COUNTIF(F26:V26,0)</f>
        <v>7.0</v>
      </c>
      <c r="Y26" s="52">
        <f>SUM(F26:V26)</f>
        <v>11.0</v>
      </c>
      <c r="Z26" s="54" t="str">
        <f>IF(Y26&gt;=6,"pass",IF(Y26&lt;=5.9,"fail", ))</f>
        <v>pass</v>
      </c>
    </row>
    <row r="27" spans="8:8">
      <c r="A27" s="52">
        <v>21.0</v>
      </c>
      <c r="B27" s="52"/>
      <c r="C27" s="53" t="s">
        <v>142</v>
      </c>
      <c r="D27" s="53"/>
      <c r="E27" s="53"/>
      <c r="F27" s="52">
        <v>1.0</v>
      </c>
      <c r="G27" s="52">
        <v>1.0</v>
      </c>
      <c r="H27" s="52">
        <v>1.0</v>
      </c>
      <c r="I27" s="52">
        <v>1.0</v>
      </c>
      <c r="J27" s="52">
        <v>0.0</v>
      </c>
      <c r="K27" s="52">
        <v>1.0</v>
      </c>
      <c r="L27" s="52">
        <v>0.0</v>
      </c>
      <c r="M27" s="52">
        <v>1.0</v>
      </c>
      <c r="N27" s="52">
        <v>0.0</v>
      </c>
      <c r="O27" s="52">
        <v>1.0</v>
      </c>
      <c r="P27" s="52">
        <v>0.0</v>
      </c>
      <c r="Q27" s="52">
        <v>1.0</v>
      </c>
      <c r="R27" s="52">
        <v>0.0</v>
      </c>
      <c r="S27" s="52">
        <v>1.0</v>
      </c>
      <c r="T27" s="52">
        <v>0.0</v>
      </c>
      <c r="U27" s="52">
        <v>0.0</v>
      </c>
      <c r="V27" s="52">
        <v>2.0</v>
      </c>
      <c r="W27" s="52">
        <f>17-X27</f>
        <v>10.0</v>
      </c>
      <c r="X27" s="52">
        <f>COUNTIF(F27:V27,0)</f>
        <v>7.0</v>
      </c>
      <c r="Y27" s="52">
        <f>SUM(F27:V27)</f>
        <v>11.0</v>
      </c>
      <c r="Z27" s="54" t="str">
        <f>IF(Y27&gt;=6,"pass",IF(Y27&lt;=5.9,"fail", ))</f>
        <v>pass</v>
      </c>
    </row>
    <row r="28" spans="8:8">
      <c r="A28" s="52">
        <v>22.0</v>
      </c>
      <c r="B28" s="52"/>
      <c r="C28" s="53" t="s">
        <v>143</v>
      </c>
      <c r="D28" s="53"/>
      <c r="E28" s="53"/>
      <c r="F28" s="52">
        <v>1.0</v>
      </c>
      <c r="G28" s="52">
        <v>1.0</v>
      </c>
      <c r="H28" s="52">
        <v>1.0</v>
      </c>
      <c r="I28" s="52">
        <v>1.0</v>
      </c>
      <c r="J28" s="52">
        <v>0.0</v>
      </c>
      <c r="K28" s="52">
        <v>1.0</v>
      </c>
      <c r="L28" s="52">
        <v>0.0</v>
      </c>
      <c r="M28" s="52">
        <v>1.0</v>
      </c>
      <c r="N28" s="52">
        <v>0.0</v>
      </c>
      <c r="O28" s="52">
        <v>1.0</v>
      </c>
      <c r="P28" s="52">
        <v>0.0</v>
      </c>
      <c r="Q28" s="52">
        <v>1.0</v>
      </c>
      <c r="R28" s="52">
        <v>0.0</v>
      </c>
      <c r="S28" s="52">
        <v>1.0</v>
      </c>
      <c r="T28" s="52">
        <v>0.0</v>
      </c>
      <c r="U28" s="52">
        <v>0.0</v>
      </c>
      <c r="V28" s="52">
        <v>2.0</v>
      </c>
      <c r="W28" s="52">
        <f>17-X28</f>
        <v>10.0</v>
      </c>
      <c r="X28" s="52">
        <f>COUNTIF(F28:V28,0)</f>
        <v>7.0</v>
      </c>
      <c r="Y28" s="52">
        <f>SUM(F28:V28)</f>
        <v>11.0</v>
      </c>
      <c r="Z28" s="54" t="str">
        <f>IF(Y28&gt;=6,"pass",IF(Y28&lt;=5.9,"fail", ))</f>
        <v>pass</v>
      </c>
    </row>
    <row r="29" spans="8:8">
      <c r="A29" s="52">
        <v>23.0</v>
      </c>
      <c r="B29" s="52"/>
      <c r="C29" s="53" t="s">
        <v>144</v>
      </c>
      <c r="D29" s="53"/>
      <c r="E29" s="53"/>
      <c r="F29" s="52">
        <v>1.0</v>
      </c>
      <c r="G29" s="52">
        <v>1.0</v>
      </c>
      <c r="H29" s="52">
        <v>1.0</v>
      </c>
      <c r="I29" s="52">
        <v>1.0</v>
      </c>
      <c r="J29" s="52">
        <v>0.0</v>
      </c>
      <c r="K29" s="52">
        <v>1.0</v>
      </c>
      <c r="L29" s="52">
        <v>0.0</v>
      </c>
      <c r="M29" s="52">
        <v>1.0</v>
      </c>
      <c r="N29" s="52">
        <v>0.0</v>
      </c>
      <c r="O29" s="52">
        <v>1.0</v>
      </c>
      <c r="P29" s="52">
        <v>0.0</v>
      </c>
      <c r="Q29" s="52">
        <v>1.0</v>
      </c>
      <c r="R29" s="52">
        <v>0.0</v>
      </c>
      <c r="S29" s="52">
        <v>1.0</v>
      </c>
      <c r="T29" s="52">
        <v>0.0</v>
      </c>
      <c r="U29" s="52">
        <v>0.0</v>
      </c>
      <c r="V29" s="52">
        <v>0.0</v>
      </c>
      <c r="W29" s="52">
        <f>17-X29</f>
        <v>9.0</v>
      </c>
      <c r="X29" s="52">
        <f>COUNTIF(F29:V29,0)</f>
        <v>8.0</v>
      </c>
      <c r="Y29" s="52">
        <f>SUM(F29:V29)</f>
        <v>9.0</v>
      </c>
      <c r="Z29" s="54" t="str">
        <f>IF(Y29&gt;=6,"pass",IF(Y29&lt;=5.9,"fail", ))</f>
        <v>pass</v>
      </c>
    </row>
    <row r="30" spans="8:8">
      <c r="A30" s="52">
        <v>24.0</v>
      </c>
      <c r="B30" s="52"/>
      <c r="C30" s="53" t="s">
        <v>145</v>
      </c>
      <c r="D30" s="53"/>
      <c r="E30" s="53"/>
      <c r="F30" s="52">
        <v>1.0</v>
      </c>
      <c r="G30" s="52">
        <v>1.0</v>
      </c>
      <c r="H30" s="52">
        <v>1.0</v>
      </c>
      <c r="I30" s="52">
        <v>0.0</v>
      </c>
      <c r="J30" s="52">
        <v>0.0</v>
      </c>
      <c r="K30" s="52">
        <v>1.0</v>
      </c>
      <c r="L30" s="52">
        <v>0.0</v>
      </c>
      <c r="M30" s="52">
        <v>1.0</v>
      </c>
      <c r="N30" s="52">
        <v>0.0</v>
      </c>
      <c r="O30" s="52">
        <v>1.0</v>
      </c>
      <c r="P30" s="52">
        <v>0.0</v>
      </c>
      <c r="Q30" s="52">
        <v>1.0</v>
      </c>
      <c r="R30" s="52">
        <v>0.0</v>
      </c>
      <c r="S30" s="52">
        <v>1.0</v>
      </c>
      <c r="T30" s="52">
        <v>0.0</v>
      </c>
      <c r="U30" s="52">
        <v>0.0</v>
      </c>
      <c r="V30" s="52">
        <v>0.0</v>
      </c>
      <c r="W30" s="52">
        <f>17-X30</f>
        <v>8.0</v>
      </c>
      <c r="X30" s="52">
        <f>COUNTIF(F30:V30,0)</f>
        <v>9.0</v>
      </c>
      <c r="Y30" s="52">
        <f>SUM(F30:V30)</f>
        <v>8.0</v>
      </c>
      <c r="Z30" s="54" t="str">
        <f>IF(Y30&gt;=6,"pass",IF(Y30&lt;=5.9,"fail", ))</f>
        <v>pass</v>
      </c>
    </row>
    <row r="31" spans="8:8">
      <c r="A31" s="52">
        <v>25.0</v>
      </c>
      <c r="B31" s="52"/>
      <c r="C31" s="53" t="s">
        <v>146</v>
      </c>
      <c r="D31" s="53"/>
      <c r="E31" s="53"/>
      <c r="F31" s="52">
        <v>1.0</v>
      </c>
      <c r="G31" s="52">
        <v>1.0</v>
      </c>
      <c r="H31" s="52">
        <v>0.0</v>
      </c>
      <c r="I31" s="52">
        <v>1.0</v>
      </c>
      <c r="J31" s="52">
        <v>0.0</v>
      </c>
      <c r="K31" s="52">
        <v>0.0</v>
      </c>
      <c r="L31" s="52">
        <v>1.0</v>
      </c>
      <c r="M31" s="52">
        <v>1.0</v>
      </c>
      <c r="N31" s="52">
        <v>0.0</v>
      </c>
      <c r="O31" s="52">
        <v>0.0</v>
      </c>
      <c r="P31" s="52">
        <v>1.0</v>
      </c>
      <c r="Q31" s="52">
        <v>0.0</v>
      </c>
      <c r="R31" s="52">
        <v>0.0</v>
      </c>
      <c r="S31" s="52">
        <v>1.0</v>
      </c>
      <c r="T31" s="52">
        <v>0.0</v>
      </c>
      <c r="U31" s="52">
        <v>0.0</v>
      </c>
      <c r="V31" s="52">
        <v>1.0</v>
      </c>
      <c r="W31" s="52">
        <f>17-X31</f>
        <v>8.0</v>
      </c>
      <c r="X31" s="52">
        <f>COUNTIF(F31:V31,0)</f>
        <v>9.0</v>
      </c>
      <c r="Y31" s="52">
        <f>SUM(F31:V31)</f>
        <v>8.0</v>
      </c>
      <c r="Z31" s="54" t="str">
        <f>IF(Y31&gt;=6,"pass",IF(Y31&lt;=5.9,"fail", ))</f>
        <v>pass</v>
      </c>
    </row>
    <row r="32" spans="8:8">
      <c r="A32" s="52">
        <v>26.0</v>
      </c>
      <c r="B32" s="52"/>
      <c r="C32" s="53" t="s">
        <v>147</v>
      </c>
      <c r="D32" s="53"/>
      <c r="E32" s="53"/>
      <c r="F32" s="52">
        <v>1.0</v>
      </c>
      <c r="G32" s="52">
        <v>0.0</v>
      </c>
      <c r="H32" s="52">
        <v>1.0</v>
      </c>
      <c r="I32" s="52">
        <v>1.0</v>
      </c>
      <c r="J32" s="52">
        <v>0.0</v>
      </c>
      <c r="K32" s="52">
        <v>0.0</v>
      </c>
      <c r="L32" s="52">
        <v>1.0</v>
      </c>
      <c r="M32" s="52">
        <v>1.0</v>
      </c>
      <c r="N32" s="52">
        <v>0.0</v>
      </c>
      <c r="O32" s="52">
        <v>0.0</v>
      </c>
      <c r="P32" s="52">
        <v>0.0</v>
      </c>
      <c r="Q32" s="52">
        <v>0.0</v>
      </c>
      <c r="R32" s="52">
        <v>0.0</v>
      </c>
      <c r="S32" s="52">
        <v>0.0</v>
      </c>
      <c r="T32" s="52">
        <v>0.0</v>
      </c>
      <c r="U32" s="52">
        <v>0.0</v>
      </c>
      <c r="V32" s="52">
        <v>0.0</v>
      </c>
      <c r="W32" s="52">
        <f>17-X32</f>
        <v>5.0</v>
      </c>
      <c r="X32" s="52">
        <f>COUNTIF(F32:V32,0)</f>
        <v>12.0</v>
      </c>
      <c r="Y32" s="52">
        <f>SUM(F32:V32)</f>
        <v>5.0</v>
      </c>
      <c r="Z32" s="54" t="str">
        <f>IF(Y32&gt;=6,"pass",IF(Y32&lt;=5.9,"fail", ))</f>
        <v>fail</v>
      </c>
    </row>
    <row r="33" spans="8:8">
      <c r="A33" s="52">
        <v>27.0</v>
      </c>
      <c r="B33" s="52"/>
      <c r="C33" s="53" t="s">
        <v>148</v>
      </c>
      <c r="D33" s="53"/>
      <c r="E33" s="53"/>
      <c r="F33" s="52">
        <v>1.0</v>
      </c>
      <c r="G33" s="52">
        <v>1.0</v>
      </c>
      <c r="H33" s="52">
        <v>1.0</v>
      </c>
      <c r="I33" s="52">
        <v>1.0</v>
      </c>
      <c r="J33" s="52">
        <v>0.0</v>
      </c>
      <c r="K33" s="52">
        <v>1.0</v>
      </c>
      <c r="L33" s="52">
        <v>0.0</v>
      </c>
      <c r="M33" s="52">
        <v>1.0</v>
      </c>
      <c r="N33" s="52">
        <v>0.0</v>
      </c>
      <c r="O33" s="52">
        <v>1.0</v>
      </c>
      <c r="P33" s="52">
        <v>0.0</v>
      </c>
      <c r="Q33" s="52">
        <v>1.0</v>
      </c>
      <c r="R33" s="52">
        <v>0.0</v>
      </c>
      <c r="S33" s="52">
        <v>0.0</v>
      </c>
      <c r="T33" s="52">
        <v>0.0</v>
      </c>
      <c r="U33" s="52">
        <v>0.0</v>
      </c>
      <c r="V33" s="52">
        <v>0.0</v>
      </c>
      <c r="W33" s="52">
        <f>17-X33</f>
        <v>8.0</v>
      </c>
      <c r="X33" s="52">
        <f>COUNTIF(F33:V33,0)</f>
        <v>9.0</v>
      </c>
      <c r="Y33" s="52">
        <f>SUM(F33:V33)</f>
        <v>8.0</v>
      </c>
      <c r="Z33" s="54" t="str">
        <f>IF(Y33&gt;=6,"pass",IF(Y33&lt;=5.9,"fail", ))</f>
        <v>pass</v>
      </c>
    </row>
    <row r="34" spans="8:8">
      <c r="A34" s="52">
        <v>28.0</v>
      </c>
      <c r="B34" s="52"/>
      <c r="C34" s="53" t="s">
        <v>149</v>
      </c>
      <c r="D34" s="53"/>
      <c r="E34" s="53"/>
      <c r="F34" s="52">
        <v>1.0</v>
      </c>
      <c r="G34" s="52">
        <v>0.0</v>
      </c>
      <c r="H34" s="52">
        <v>1.0</v>
      </c>
      <c r="I34" s="52">
        <v>1.0</v>
      </c>
      <c r="J34" s="52">
        <v>0.0</v>
      </c>
      <c r="K34" s="52">
        <v>0.0</v>
      </c>
      <c r="L34" s="52">
        <v>1.0</v>
      </c>
      <c r="M34" s="52">
        <v>1.0</v>
      </c>
      <c r="N34" s="52">
        <v>0.0</v>
      </c>
      <c r="O34" s="52">
        <v>0.0</v>
      </c>
      <c r="P34" s="52">
        <v>0.0</v>
      </c>
      <c r="Q34" s="52">
        <v>0.0</v>
      </c>
      <c r="R34" s="52">
        <v>0.0</v>
      </c>
      <c r="S34" s="52">
        <v>0.0</v>
      </c>
      <c r="T34" s="52">
        <v>0.0</v>
      </c>
      <c r="U34" s="52">
        <v>0.0</v>
      </c>
      <c r="V34" s="52">
        <v>0.0</v>
      </c>
      <c r="W34" s="52">
        <f>17-X34</f>
        <v>5.0</v>
      </c>
      <c r="X34" s="52">
        <f>COUNTIF(F34:V34,0)</f>
        <v>12.0</v>
      </c>
      <c r="Y34" s="52">
        <f>SUM(F34:V34)</f>
        <v>5.0</v>
      </c>
      <c r="Z34" s="54" t="str">
        <f>IF(Y34&gt;=6,"pass",IF(Y34&lt;=5.9,"fail", ))</f>
        <v>fail</v>
      </c>
    </row>
    <row r="35" spans="8:8">
      <c r="A35" s="52">
        <v>29.0</v>
      </c>
      <c r="B35" s="52"/>
      <c r="C35" s="53" t="s">
        <v>150</v>
      </c>
      <c r="D35" s="53"/>
      <c r="E35" s="53"/>
      <c r="F35" s="52">
        <v>1.0</v>
      </c>
      <c r="G35" s="52">
        <v>0.0</v>
      </c>
      <c r="H35" s="52">
        <v>1.0</v>
      </c>
      <c r="I35" s="52">
        <v>1.0</v>
      </c>
      <c r="J35" s="52">
        <v>0.0</v>
      </c>
      <c r="K35" s="52">
        <v>1.0</v>
      </c>
      <c r="L35" s="52">
        <v>1.0</v>
      </c>
      <c r="M35" s="52">
        <v>1.0</v>
      </c>
      <c r="N35" s="52">
        <v>0.0</v>
      </c>
      <c r="O35" s="52">
        <v>0.0</v>
      </c>
      <c r="P35" s="52">
        <v>0.0</v>
      </c>
      <c r="Q35" s="52">
        <v>1.0</v>
      </c>
      <c r="R35" s="52">
        <v>0.0</v>
      </c>
      <c r="S35" s="52">
        <v>0.0</v>
      </c>
      <c r="T35" s="52">
        <v>0.0</v>
      </c>
      <c r="U35" s="52">
        <v>1.0</v>
      </c>
      <c r="V35" s="52">
        <v>0.0</v>
      </c>
      <c r="W35" s="52">
        <f>17-X35</f>
        <v>8.0</v>
      </c>
      <c r="X35" s="52">
        <f>COUNTIF(F35:V35,0)</f>
        <v>9.0</v>
      </c>
      <c r="Y35" s="52">
        <f>SUM(F35:V35)</f>
        <v>8.0</v>
      </c>
      <c r="Z35" s="54" t="str">
        <f>IF(Y35&gt;=6,"pass",IF(Y35&lt;=5.9,"fail", ))</f>
        <v>pass</v>
      </c>
    </row>
    <row r="36" spans="8:8">
      <c r="A36" s="52">
        <v>30.0</v>
      </c>
      <c r="B36" s="52"/>
      <c r="C36" s="53" t="s">
        <v>151</v>
      </c>
      <c r="D36" s="53"/>
      <c r="E36" s="53"/>
      <c r="F36" s="52">
        <v>1.0</v>
      </c>
      <c r="G36" s="52">
        <v>0.0</v>
      </c>
      <c r="H36" s="52">
        <v>1.0</v>
      </c>
      <c r="I36" s="52">
        <v>1.0</v>
      </c>
      <c r="J36" s="52">
        <v>0.0</v>
      </c>
      <c r="K36" s="52">
        <v>0.0</v>
      </c>
      <c r="L36" s="52">
        <v>1.0</v>
      </c>
      <c r="M36" s="52">
        <v>1.0</v>
      </c>
      <c r="N36" s="52">
        <v>0.0</v>
      </c>
      <c r="O36" s="52">
        <v>0.0</v>
      </c>
      <c r="P36" s="52">
        <v>0.0</v>
      </c>
      <c r="Q36" s="52">
        <v>0.0</v>
      </c>
      <c r="R36" s="52">
        <v>0.0</v>
      </c>
      <c r="S36" s="52">
        <v>0.0</v>
      </c>
      <c r="T36" s="52">
        <v>0.0</v>
      </c>
      <c r="U36" s="52">
        <v>0.0</v>
      </c>
      <c r="V36" s="52">
        <v>0.0</v>
      </c>
      <c r="W36" s="52">
        <f>17-X36</f>
        <v>5.0</v>
      </c>
      <c r="X36" s="52">
        <f>COUNTIF(F36:V36,0)</f>
        <v>12.0</v>
      </c>
      <c r="Y36" s="52">
        <f>SUM(F36:V36)</f>
        <v>5.0</v>
      </c>
      <c r="Z36" s="54" t="str">
        <f>IF(Y36&gt;=6,"pass",IF(Y36&lt;=5.9,"fail", ))</f>
        <v>fail</v>
      </c>
    </row>
    <row r="37" spans="8:8">
      <c r="A37" s="52">
        <v>31.0</v>
      </c>
      <c r="B37" s="52"/>
      <c r="C37" s="53" t="s">
        <v>152</v>
      </c>
      <c r="D37" s="53"/>
      <c r="E37" s="53"/>
      <c r="F37" s="52">
        <v>1.0</v>
      </c>
      <c r="G37" s="52">
        <v>0.0</v>
      </c>
      <c r="H37" s="52">
        <v>1.0</v>
      </c>
      <c r="I37" s="52">
        <v>1.0</v>
      </c>
      <c r="J37" s="52">
        <v>0.0</v>
      </c>
      <c r="K37" s="52">
        <v>1.0</v>
      </c>
      <c r="L37" s="52">
        <v>0.0</v>
      </c>
      <c r="M37" s="52">
        <v>0.0</v>
      </c>
      <c r="N37" s="52">
        <v>0.0</v>
      </c>
      <c r="O37" s="52">
        <v>0.0</v>
      </c>
      <c r="P37" s="52">
        <v>0.0</v>
      </c>
      <c r="Q37" s="52">
        <v>0.0</v>
      </c>
      <c r="R37" s="52">
        <v>0.0</v>
      </c>
      <c r="S37" s="52">
        <v>0.0</v>
      </c>
      <c r="T37" s="52">
        <v>0.0</v>
      </c>
      <c r="U37" s="52">
        <v>0.0</v>
      </c>
      <c r="V37" s="52">
        <v>0.0</v>
      </c>
      <c r="W37" s="52">
        <f>17-X37</f>
        <v>4.0</v>
      </c>
      <c r="X37" s="52">
        <f>COUNTIF(F37:V37,0)</f>
        <v>13.0</v>
      </c>
      <c r="Y37" s="52">
        <f>SUM(F37:V37)</f>
        <v>4.0</v>
      </c>
      <c r="Z37" s="54" t="str">
        <f>IF(Y37&gt;=6,"pass",IF(Y37&lt;=5.9,"fail", ))</f>
        <v>fail</v>
      </c>
    </row>
    <row r="38" spans="8:8">
      <c r="A38" s="52">
        <v>32.0</v>
      </c>
      <c r="B38" s="52"/>
      <c r="C38" s="53" t="s">
        <v>153</v>
      </c>
      <c r="D38" s="53"/>
      <c r="E38" s="53"/>
      <c r="F38" s="52">
        <v>1.0</v>
      </c>
      <c r="G38" s="52">
        <v>0.0</v>
      </c>
      <c r="H38" s="52">
        <v>1.0</v>
      </c>
      <c r="I38" s="52">
        <v>1.0</v>
      </c>
      <c r="J38" s="52">
        <v>0.0</v>
      </c>
      <c r="K38" s="52">
        <v>1.0</v>
      </c>
      <c r="L38" s="52">
        <v>1.0</v>
      </c>
      <c r="M38" s="52">
        <v>1.0</v>
      </c>
      <c r="N38" s="52">
        <v>1.0</v>
      </c>
      <c r="O38" s="52">
        <v>0.0</v>
      </c>
      <c r="P38" s="52">
        <v>0.0</v>
      </c>
      <c r="Q38" s="52">
        <v>1.0</v>
      </c>
      <c r="R38" s="52">
        <v>0.0</v>
      </c>
      <c r="S38" s="52">
        <v>0.0</v>
      </c>
      <c r="T38" s="52">
        <v>0.0</v>
      </c>
      <c r="U38" s="52">
        <v>0.0</v>
      </c>
      <c r="V38" s="52">
        <v>0.0</v>
      </c>
      <c r="W38" s="52">
        <f>17-X38</f>
        <v>8.0</v>
      </c>
      <c r="X38" s="52">
        <f>COUNTIF(F38:V38,0)</f>
        <v>9.0</v>
      </c>
      <c r="Y38" s="52">
        <f>SUM(F38:V38)</f>
        <v>8.0</v>
      </c>
      <c r="Z38" s="54" t="str">
        <f>IF(Y38&gt;=6,"pass",IF(Y38&lt;=5.9,"fail", ))</f>
        <v>pass</v>
      </c>
    </row>
    <row r="39" spans="8:8">
      <c r="A39" s="52">
        <v>33.0</v>
      </c>
      <c r="B39" s="52"/>
      <c r="C39" s="53" t="s">
        <v>154</v>
      </c>
      <c r="D39" s="53"/>
      <c r="E39" s="53"/>
      <c r="F39" s="52">
        <v>1.0</v>
      </c>
      <c r="G39" s="52">
        <v>0.0</v>
      </c>
      <c r="H39" s="52">
        <v>1.0</v>
      </c>
      <c r="I39" s="52">
        <v>1.0</v>
      </c>
      <c r="J39" s="52">
        <v>0.0</v>
      </c>
      <c r="K39" s="52">
        <v>0.0</v>
      </c>
      <c r="L39" s="52">
        <v>1.0</v>
      </c>
      <c r="M39" s="52">
        <v>1.0</v>
      </c>
      <c r="N39" s="52">
        <v>0.0</v>
      </c>
      <c r="O39" s="52">
        <v>0.0</v>
      </c>
      <c r="P39" s="52">
        <v>0.0</v>
      </c>
      <c r="Q39" s="52">
        <v>0.0</v>
      </c>
      <c r="R39" s="52">
        <v>0.0</v>
      </c>
      <c r="S39" s="52">
        <v>0.0</v>
      </c>
      <c r="T39" s="52">
        <v>0.0</v>
      </c>
      <c r="U39" s="52">
        <v>0.0</v>
      </c>
      <c r="V39" s="52">
        <v>0.0</v>
      </c>
      <c r="W39" s="52">
        <f>17-X39</f>
        <v>5.0</v>
      </c>
      <c r="X39" s="52">
        <f>COUNTIF(F39:V39,0)</f>
        <v>12.0</v>
      </c>
      <c r="Y39" s="52">
        <f>SUM(F39:V39)</f>
        <v>5.0</v>
      </c>
      <c r="Z39" s="54" t="str">
        <f>IF(Y39&gt;=6,"pass",IF(Y39&lt;=5.9,"fail", ))</f>
        <v>fail</v>
      </c>
    </row>
    <row r="40" spans="8:8">
      <c r="A40" s="52">
        <v>34.0</v>
      </c>
      <c r="B40" s="52"/>
      <c r="C40" s="53" t="s">
        <v>155</v>
      </c>
      <c r="D40" s="53"/>
      <c r="E40" s="53"/>
      <c r="F40" s="52">
        <v>1.0</v>
      </c>
      <c r="G40" s="52">
        <v>0.0</v>
      </c>
      <c r="H40" s="52">
        <v>1.0</v>
      </c>
      <c r="I40" s="52">
        <v>0.0</v>
      </c>
      <c r="J40" s="52">
        <v>0.0</v>
      </c>
      <c r="K40" s="52">
        <v>1.0</v>
      </c>
      <c r="L40" s="52">
        <v>0.0</v>
      </c>
      <c r="M40" s="52">
        <v>1.0</v>
      </c>
      <c r="N40" s="52">
        <v>1.0</v>
      </c>
      <c r="O40" s="52">
        <v>1.0</v>
      </c>
      <c r="P40" s="52">
        <v>0.0</v>
      </c>
      <c r="Q40" s="52">
        <v>0.0</v>
      </c>
      <c r="R40" s="52">
        <v>0.0</v>
      </c>
      <c r="S40" s="52">
        <v>0.0</v>
      </c>
      <c r="T40" s="52">
        <v>0.0</v>
      </c>
      <c r="U40" s="52">
        <v>0.0</v>
      </c>
      <c r="V40" s="52">
        <v>0.0</v>
      </c>
      <c r="W40" s="52">
        <f>17-X40</f>
        <v>6.0</v>
      </c>
      <c r="X40" s="52">
        <f>COUNTIF(F40:V40,0)</f>
        <v>11.0</v>
      </c>
      <c r="Y40" s="52">
        <f>SUM(F40:V40)</f>
        <v>6.0</v>
      </c>
      <c r="Z40" s="54" t="str">
        <f>IF(Y40&gt;=6,"pass",IF(Y40&lt;=5.9,"fail", ))</f>
        <v>pass</v>
      </c>
    </row>
    <row r="41" spans="8:8">
      <c r="A41" s="52">
        <v>35.0</v>
      </c>
      <c r="B41" s="52">
        <v>5.0</v>
      </c>
      <c r="C41" s="53" t="s">
        <v>156</v>
      </c>
      <c r="D41" s="53" t="s">
        <v>395</v>
      </c>
      <c r="E41" s="53" t="s">
        <v>396</v>
      </c>
      <c r="F41" s="52">
        <v>0.0</v>
      </c>
      <c r="G41" s="52">
        <v>0.0</v>
      </c>
      <c r="H41" s="52">
        <v>1.0</v>
      </c>
      <c r="I41" s="52">
        <v>0.0</v>
      </c>
      <c r="J41" s="52">
        <v>0.0</v>
      </c>
      <c r="K41" s="52">
        <v>1.0</v>
      </c>
      <c r="L41" s="52">
        <v>1.0</v>
      </c>
      <c r="M41" s="52">
        <v>1.0</v>
      </c>
      <c r="N41" s="52">
        <v>1.0</v>
      </c>
      <c r="O41" s="52">
        <v>1.0</v>
      </c>
      <c r="P41" s="52">
        <v>0.0</v>
      </c>
      <c r="Q41" s="52">
        <v>0.0</v>
      </c>
      <c r="R41" s="52">
        <v>0.0</v>
      </c>
      <c r="S41" s="52">
        <v>0.0</v>
      </c>
      <c r="T41" s="52">
        <v>0.0</v>
      </c>
      <c r="U41" s="52">
        <v>0.0</v>
      </c>
      <c r="V41" s="52">
        <v>0.0</v>
      </c>
      <c r="W41" s="52">
        <f>17-X41</f>
        <v>6.0</v>
      </c>
      <c r="X41" s="52">
        <f>COUNTIF(F41:V41,0)</f>
        <v>11.0</v>
      </c>
      <c r="Y41" s="52">
        <f>SUM(F41:V41)</f>
        <v>6.0</v>
      </c>
      <c r="Z41" s="54" t="str">
        <f>IF(Y41&gt;=6,"pass",IF(Y41&lt;=5.9,"fail", ))</f>
        <v>pass</v>
      </c>
    </row>
    <row r="42" spans="8:8">
      <c r="A42" s="52">
        <v>36.0</v>
      </c>
      <c r="B42" s="52"/>
      <c r="C42" s="53" t="s">
        <v>157</v>
      </c>
      <c r="D42" s="53"/>
      <c r="E42" s="53"/>
      <c r="F42" s="52">
        <v>1.0</v>
      </c>
      <c r="G42" s="52">
        <v>1.0</v>
      </c>
      <c r="H42" s="52">
        <v>1.0</v>
      </c>
      <c r="I42" s="52">
        <v>1.0</v>
      </c>
      <c r="J42" s="52">
        <v>0.0</v>
      </c>
      <c r="K42" s="52">
        <v>1.0</v>
      </c>
      <c r="L42" s="52">
        <v>1.0</v>
      </c>
      <c r="M42" s="52">
        <v>1.0</v>
      </c>
      <c r="N42" s="52">
        <v>0.0</v>
      </c>
      <c r="O42" s="52">
        <v>1.0</v>
      </c>
      <c r="P42" s="52">
        <v>1.0</v>
      </c>
      <c r="Q42" s="52">
        <v>1.0</v>
      </c>
      <c r="R42" s="52">
        <v>0.0</v>
      </c>
      <c r="S42" s="52">
        <v>1.0</v>
      </c>
      <c r="T42" s="52">
        <v>0.0</v>
      </c>
      <c r="U42" s="52">
        <v>0.0</v>
      </c>
      <c r="V42" s="52">
        <v>0.0</v>
      </c>
      <c r="W42" s="52">
        <f>17-X42</f>
        <v>11.0</v>
      </c>
      <c r="X42" s="52">
        <f>COUNTIF(F42:V42,0)</f>
        <v>6.0</v>
      </c>
      <c r="Y42" s="52">
        <f>SUM(F42:V42)</f>
        <v>11.0</v>
      </c>
      <c r="Z42" s="54" t="str">
        <f>IF(Y42&gt;=6,"pass",IF(Y42&lt;=5.9,"fail", ))</f>
        <v>pass</v>
      </c>
    </row>
    <row r="43" spans="8:8">
      <c r="A43" s="52">
        <v>37.0</v>
      </c>
      <c r="B43" s="52"/>
      <c r="C43" s="53" t="s">
        <v>158</v>
      </c>
      <c r="D43" s="53"/>
      <c r="E43" s="53"/>
      <c r="F43" s="52">
        <v>0.0</v>
      </c>
      <c r="G43" s="52">
        <v>0.0</v>
      </c>
      <c r="H43" s="52">
        <v>1.0</v>
      </c>
      <c r="I43" s="52">
        <v>0.0</v>
      </c>
      <c r="J43" s="52">
        <v>0.0</v>
      </c>
      <c r="K43" s="52">
        <v>0.0</v>
      </c>
      <c r="L43" s="52">
        <v>0.0</v>
      </c>
      <c r="M43" s="52">
        <v>0.0</v>
      </c>
      <c r="N43" s="52">
        <v>0.0</v>
      </c>
      <c r="O43" s="52">
        <v>0.0</v>
      </c>
      <c r="P43" s="52">
        <v>0.0</v>
      </c>
      <c r="Q43" s="52">
        <v>0.0</v>
      </c>
      <c r="R43" s="52">
        <v>0.0</v>
      </c>
      <c r="S43" s="52">
        <v>0.0</v>
      </c>
      <c r="T43" s="52">
        <v>0.0</v>
      </c>
      <c r="U43" s="52">
        <v>0.0</v>
      </c>
      <c r="V43" s="52">
        <v>0.0</v>
      </c>
      <c r="W43" s="52">
        <f>17-X43</f>
        <v>1.0</v>
      </c>
      <c r="X43" s="52">
        <f>COUNTIF(F43:V43,0)</f>
        <v>16.0</v>
      </c>
      <c r="Y43" s="52">
        <f>SUM(F43:V43)</f>
        <v>1.0</v>
      </c>
      <c r="Z43" s="54" t="str">
        <f>IF(Y43&gt;=6,"pass",IF(Y43&lt;=5.9,"fail", ))</f>
        <v>fail</v>
      </c>
    </row>
    <row r="44" spans="8:8">
      <c r="A44" s="52">
        <v>38.0</v>
      </c>
      <c r="B44" s="52"/>
      <c r="C44" s="53" t="s">
        <v>159</v>
      </c>
      <c r="D44" s="53"/>
      <c r="E44" s="53"/>
      <c r="F44" s="52">
        <v>1.0</v>
      </c>
      <c r="G44" s="52">
        <v>0.0</v>
      </c>
      <c r="H44" s="52">
        <v>1.0</v>
      </c>
      <c r="I44" s="52">
        <v>1.0</v>
      </c>
      <c r="J44" s="52">
        <v>0.0</v>
      </c>
      <c r="K44" s="52">
        <v>1.0</v>
      </c>
      <c r="L44" s="52">
        <v>1.0</v>
      </c>
      <c r="M44" s="52">
        <v>1.0</v>
      </c>
      <c r="N44" s="52">
        <v>0.0</v>
      </c>
      <c r="O44" s="52">
        <v>0.0</v>
      </c>
      <c r="P44" s="52">
        <v>1.0</v>
      </c>
      <c r="Q44" s="52">
        <v>1.0</v>
      </c>
      <c r="R44" s="52">
        <v>0.0</v>
      </c>
      <c r="S44" s="52">
        <v>0.0</v>
      </c>
      <c r="T44" s="52">
        <v>0.0</v>
      </c>
      <c r="U44" s="52">
        <v>0.0</v>
      </c>
      <c r="V44" s="52">
        <v>0.0</v>
      </c>
      <c r="W44" s="52">
        <f>17-X44</f>
        <v>8.0</v>
      </c>
      <c r="X44" s="52">
        <f>COUNTIF(F44:V44,0)</f>
        <v>9.0</v>
      </c>
      <c r="Y44" s="52">
        <f>SUM(F44:V44)</f>
        <v>8.0</v>
      </c>
      <c r="Z44" s="54" t="str">
        <f>IF(Y44&gt;=6,"pass",IF(Y44&lt;=5.9,"fail", ))</f>
        <v>pass</v>
      </c>
    </row>
    <row r="45" spans="8:8">
      <c r="A45" s="52">
        <v>39.0</v>
      </c>
      <c r="B45" s="52"/>
      <c r="C45" s="53" t="s">
        <v>160</v>
      </c>
      <c r="D45" s="53"/>
      <c r="E45" s="53"/>
      <c r="F45" s="52">
        <v>1.0</v>
      </c>
      <c r="G45" s="52">
        <v>0.0</v>
      </c>
      <c r="H45" s="52">
        <v>1.0</v>
      </c>
      <c r="I45" s="52">
        <v>1.0</v>
      </c>
      <c r="J45" s="52">
        <v>0.0</v>
      </c>
      <c r="K45" s="52">
        <v>1.0</v>
      </c>
      <c r="L45" s="52">
        <v>0.0</v>
      </c>
      <c r="M45" s="52">
        <v>0.0</v>
      </c>
      <c r="N45" s="52">
        <v>0.0</v>
      </c>
      <c r="O45" s="52">
        <v>0.0</v>
      </c>
      <c r="P45" s="52">
        <v>0.0</v>
      </c>
      <c r="Q45" s="52">
        <v>0.0</v>
      </c>
      <c r="R45" s="52">
        <v>0.0</v>
      </c>
      <c r="S45" s="52">
        <v>1.0</v>
      </c>
      <c r="T45" s="52">
        <v>0.0</v>
      </c>
      <c r="U45" s="52">
        <v>0.0</v>
      </c>
      <c r="V45" s="52">
        <v>0.0</v>
      </c>
      <c r="W45" s="52">
        <f>17-X45</f>
        <v>5.0</v>
      </c>
      <c r="X45" s="52">
        <f>COUNTIF(F45:V45,0)</f>
        <v>12.0</v>
      </c>
      <c r="Y45" s="52">
        <f>SUM(F45:V45)</f>
        <v>5.0</v>
      </c>
      <c r="Z45" s="54" t="str">
        <f>IF(Y45&gt;=6,"pass",IF(Y45&lt;=5.9,"fail", ))</f>
        <v>fail</v>
      </c>
    </row>
    <row r="46" spans="8:8">
      <c r="A46" s="52">
        <v>40.0</v>
      </c>
      <c r="B46" s="52"/>
      <c r="C46" s="53" t="s">
        <v>161</v>
      </c>
      <c r="D46" s="53"/>
      <c r="E46" s="53"/>
      <c r="F46" s="52">
        <v>1.0</v>
      </c>
      <c r="G46" s="52">
        <v>1.0</v>
      </c>
      <c r="H46" s="52">
        <v>1.0</v>
      </c>
      <c r="I46" s="52">
        <v>1.0</v>
      </c>
      <c r="J46" s="52">
        <v>1.0</v>
      </c>
      <c r="K46" s="52">
        <v>1.0</v>
      </c>
      <c r="L46" s="52">
        <v>1.0</v>
      </c>
      <c r="M46" s="52">
        <v>1.0</v>
      </c>
      <c r="N46" s="52">
        <v>0.0</v>
      </c>
      <c r="O46" s="52">
        <v>1.0</v>
      </c>
      <c r="P46" s="52">
        <v>0.0</v>
      </c>
      <c r="Q46" s="52">
        <v>1.0</v>
      </c>
      <c r="R46" s="52">
        <v>0.0</v>
      </c>
      <c r="S46" s="52">
        <v>1.0</v>
      </c>
      <c r="T46" s="52">
        <v>0.0</v>
      </c>
      <c r="U46" s="52">
        <v>1.0</v>
      </c>
      <c r="V46" s="52">
        <v>2.0</v>
      </c>
      <c r="W46" s="52">
        <f>17-X46</f>
        <v>13.0</v>
      </c>
      <c r="X46" s="52">
        <f>COUNTIF(F46:V46,0)</f>
        <v>4.0</v>
      </c>
      <c r="Y46" s="52">
        <f>SUM(F46:V46)</f>
        <v>14.0</v>
      </c>
      <c r="Z46" s="54" t="str">
        <f>IF(Y46&gt;=6,"pass",IF(Y46&lt;=5.9,"fail", ))</f>
        <v>pass</v>
      </c>
    </row>
    <row r="47" spans="8:8">
      <c r="A47" s="52">
        <v>41.0</v>
      </c>
      <c r="B47" s="52"/>
      <c r="C47" s="53" t="s">
        <v>162</v>
      </c>
      <c r="D47" s="53"/>
      <c r="E47" s="53"/>
      <c r="F47" s="52">
        <v>1.0</v>
      </c>
      <c r="G47" s="52">
        <v>0.0</v>
      </c>
      <c r="H47" s="52">
        <v>1.0</v>
      </c>
      <c r="I47" s="52">
        <v>1.0</v>
      </c>
      <c r="J47" s="52">
        <v>0.0</v>
      </c>
      <c r="K47" s="52">
        <v>1.0</v>
      </c>
      <c r="L47" s="52">
        <v>1.0</v>
      </c>
      <c r="M47" s="52">
        <v>1.0</v>
      </c>
      <c r="N47" s="52">
        <v>1.0</v>
      </c>
      <c r="O47" s="52">
        <v>1.0</v>
      </c>
      <c r="P47" s="52">
        <v>0.0</v>
      </c>
      <c r="Q47" s="52">
        <v>1.0</v>
      </c>
      <c r="R47" s="52">
        <v>0.0</v>
      </c>
      <c r="S47" s="52">
        <v>0.0</v>
      </c>
      <c r="T47" s="52">
        <v>0.0</v>
      </c>
      <c r="U47" s="52">
        <v>0.0</v>
      </c>
      <c r="V47" s="52">
        <v>0.0</v>
      </c>
      <c r="W47" s="52">
        <f>17-X47</f>
        <v>9.0</v>
      </c>
      <c r="X47" s="52">
        <f>COUNTIF(F47:V47,0)</f>
        <v>8.0</v>
      </c>
      <c r="Y47" s="52">
        <f>SUM(F47:V47)</f>
        <v>9.0</v>
      </c>
      <c r="Z47" s="54" t="str">
        <f>IF(Y47&gt;=6,"pass",IF(Y47&lt;=5.9,"fail", ))</f>
        <v>pass</v>
      </c>
    </row>
    <row r="48" spans="8:8">
      <c r="A48" s="52">
        <v>42.0</v>
      </c>
      <c r="B48" s="52"/>
      <c r="C48" s="53" t="s">
        <v>163</v>
      </c>
      <c r="D48" s="53"/>
      <c r="E48" s="53"/>
      <c r="F48" s="52">
        <v>1.0</v>
      </c>
      <c r="G48" s="52">
        <v>0.0</v>
      </c>
      <c r="H48" s="52">
        <v>0.0</v>
      </c>
      <c r="I48" s="52">
        <v>0.0</v>
      </c>
      <c r="J48" s="52">
        <v>0.0</v>
      </c>
      <c r="K48" s="52">
        <v>0.0</v>
      </c>
      <c r="L48" s="52">
        <v>0.0</v>
      </c>
      <c r="M48" s="52">
        <v>1.0</v>
      </c>
      <c r="N48" s="52">
        <v>1.0</v>
      </c>
      <c r="O48" s="52">
        <v>0.0</v>
      </c>
      <c r="P48" s="52">
        <v>0.0</v>
      </c>
      <c r="Q48" s="52">
        <v>0.0</v>
      </c>
      <c r="R48" s="52">
        <v>0.0</v>
      </c>
      <c r="S48" s="52">
        <v>0.0</v>
      </c>
      <c r="T48" s="52">
        <v>0.0</v>
      </c>
      <c r="U48" s="52">
        <v>0.0</v>
      </c>
      <c r="V48" s="52">
        <v>0.0</v>
      </c>
      <c r="W48" s="52">
        <f>17-X48</f>
        <v>3.0</v>
      </c>
      <c r="X48" s="52">
        <f>COUNTIF(F48:V48,0)</f>
        <v>14.0</v>
      </c>
      <c r="Y48" s="52">
        <f>SUM(F48:V48)</f>
        <v>3.0</v>
      </c>
      <c r="Z48" s="54" t="str">
        <f>IF(Y48&gt;=6,"pass",IF(Y48&lt;=5.9,"fail", ))</f>
        <v>fail</v>
      </c>
    </row>
    <row r="49" spans="8:8">
      <c r="A49" s="52">
        <v>43.0</v>
      </c>
      <c r="B49" s="52"/>
      <c r="C49" s="53" t="s">
        <v>164</v>
      </c>
      <c r="D49" s="53"/>
      <c r="E49" s="53"/>
      <c r="F49" s="52">
        <v>1.0</v>
      </c>
      <c r="G49" s="52">
        <v>0.0</v>
      </c>
      <c r="H49" s="52">
        <v>1.0</v>
      </c>
      <c r="I49" s="52">
        <v>1.0</v>
      </c>
      <c r="J49" s="52">
        <v>1.0</v>
      </c>
      <c r="K49" s="52">
        <v>1.0</v>
      </c>
      <c r="L49" s="52">
        <v>1.0</v>
      </c>
      <c r="M49" s="52">
        <v>1.0</v>
      </c>
      <c r="N49" s="52">
        <v>0.0</v>
      </c>
      <c r="O49" s="52">
        <v>0.0</v>
      </c>
      <c r="P49" s="52">
        <v>1.0</v>
      </c>
      <c r="Q49" s="52">
        <v>1.0</v>
      </c>
      <c r="R49" s="52">
        <v>0.0</v>
      </c>
      <c r="S49" s="52">
        <v>0.0</v>
      </c>
      <c r="T49" s="52">
        <v>0.0</v>
      </c>
      <c r="U49" s="52">
        <v>0.0</v>
      </c>
      <c r="V49" s="52">
        <v>0.0</v>
      </c>
      <c r="W49" s="52">
        <f>17-X49</f>
        <v>9.0</v>
      </c>
      <c r="X49" s="52">
        <f>COUNTIF(F49:V49,0)</f>
        <v>8.0</v>
      </c>
      <c r="Y49" s="52">
        <f>SUM(F49:V49)</f>
        <v>9.0</v>
      </c>
      <c r="Z49" s="54" t="str">
        <f>IF(Y49&gt;=6,"pass",IF(Y49&lt;=5.9,"fail", ))</f>
        <v>pass</v>
      </c>
    </row>
    <row r="50" spans="8:8">
      <c r="A50" s="52">
        <v>44.0</v>
      </c>
      <c r="B50" s="52"/>
      <c r="C50" s="53" t="s">
        <v>165</v>
      </c>
      <c r="D50" s="53"/>
      <c r="E50" s="53"/>
      <c r="F50" s="52">
        <v>0.0</v>
      </c>
      <c r="G50" s="52">
        <v>0.0</v>
      </c>
      <c r="H50" s="52">
        <v>0.0</v>
      </c>
      <c r="I50" s="52">
        <v>0.0</v>
      </c>
      <c r="J50" s="52">
        <v>0.0</v>
      </c>
      <c r="K50" s="52">
        <v>0.0</v>
      </c>
      <c r="L50" s="52">
        <v>0.0</v>
      </c>
      <c r="M50" s="52">
        <v>0.0</v>
      </c>
      <c r="N50" s="52">
        <v>0.0</v>
      </c>
      <c r="O50" s="52">
        <v>0.0</v>
      </c>
      <c r="P50" s="52">
        <v>0.0</v>
      </c>
      <c r="Q50" s="52">
        <v>0.0</v>
      </c>
      <c r="R50" s="52">
        <v>0.0</v>
      </c>
      <c r="S50" s="52">
        <v>0.0</v>
      </c>
      <c r="T50" s="52">
        <v>0.0</v>
      </c>
      <c r="U50" s="52">
        <v>1.0</v>
      </c>
      <c r="V50" s="52">
        <v>0.0</v>
      </c>
      <c r="W50" s="52">
        <f>17-X50</f>
        <v>1.0</v>
      </c>
      <c r="X50" s="52">
        <f>COUNTIF(F50:V50,0)</f>
        <v>16.0</v>
      </c>
      <c r="Y50" s="52">
        <f>SUM(F50:V50)</f>
        <v>1.0</v>
      </c>
      <c r="Z50" s="54" t="str">
        <f>IF(Y50&gt;=6,"pass",IF(Y50&lt;=5.9,"fail", ))</f>
        <v>fail</v>
      </c>
    </row>
    <row r="51" spans="8:8">
      <c r="A51" s="52">
        <v>45.0</v>
      </c>
      <c r="B51" s="52"/>
      <c r="C51" s="53" t="s">
        <v>166</v>
      </c>
      <c r="D51" s="53"/>
      <c r="E51" s="53"/>
      <c r="F51" s="52">
        <v>0.0</v>
      </c>
      <c r="G51" s="52">
        <v>0.0</v>
      </c>
      <c r="H51" s="52">
        <v>1.0</v>
      </c>
      <c r="I51" s="52">
        <v>0.0</v>
      </c>
      <c r="J51" s="52">
        <v>0.0</v>
      </c>
      <c r="K51" s="52">
        <v>0.0</v>
      </c>
      <c r="L51" s="52">
        <v>0.0</v>
      </c>
      <c r="M51" s="52">
        <v>0.0</v>
      </c>
      <c r="N51" s="52">
        <v>0.0</v>
      </c>
      <c r="O51" s="52">
        <v>0.0</v>
      </c>
      <c r="P51" s="52">
        <v>0.0</v>
      </c>
      <c r="Q51" s="52">
        <v>0.0</v>
      </c>
      <c r="R51" s="52">
        <v>0.0</v>
      </c>
      <c r="S51" s="52">
        <v>0.0</v>
      </c>
      <c r="T51" s="52">
        <v>0.0</v>
      </c>
      <c r="U51" s="52">
        <v>1.0</v>
      </c>
      <c r="V51" s="52">
        <v>1.0</v>
      </c>
      <c r="W51" s="52">
        <f>17-X51</f>
        <v>3.0</v>
      </c>
      <c r="X51" s="52">
        <f>COUNTIF(F51:V51,0)</f>
        <v>14.0</v>
      </c>
      <c r="Y51" s="52">
        <f>SUM(F51:V51)</f>
        <v>3.0</v>
      </c>
      <c r="Z51" s="54" t="str">
        <f>IF(Y51&gt;=6,"pass",IF(Y51&lt;=5.9,"fail", ))</f>
        <v>fail</v>
      </c>
    </row>
    <row r="52" spans="8:8">
      <c r="A52" s="52">
        <v>46.0</v>
      </c>
      <c r="B52" s="52"/>
      <c r="C52" s="53" t="s">
        <v>167</v>
      </c>
      <c r="D52" s="53"/>
      <c r="E52" s="53"/>
      <c r="F52" s="52">
        <v>1.0</v>
      </c>
      <c r="G52" s="52">
        <v>1.0</v>
      </c>
      <c r="H52" s="52">
        <v>1.0</v>
      </c>
      <c r="I52" s="52">
        <v>1.0</v>
      </c>
      <c r="J52" s="52">
        <v>1.0</v>
      </c>
      <c r="K52" s="52">
        <v>1.0</v>
      </c>
      <c r="L52" s="52">
        <v>1.0</v>
      </c>
      <c r="M52" s="52">
        <v>1.0</v>
      </c>
      <c r="N52" s="52">
        <v>0.0</v>
      </c>
      <c r="O52" s="52">
        <v>0.0</v>
      </c>
      <c r="P52" s="52">
        <v>1.0</v>
      </c>
      <c r="Q52" s="52">
        <v>1.0</v>
      </c>
      <c r="R52" s="52">
        <v>0.0</v>
      </c>
      <c r="S52" s="52">
        <v>1.0</v>
      </c>
      <c r="T52" s="52">
        <v>0.0</v>
      </c>
      <c r="U52" s="52">
        <v>1.0</v>
      </c>
      <c r="V52" s="52">
        <v>1.0</v>
      </c>
      <c r="W52" s="52">
        <f>17-X52</f>
        <v>13.0</v>
      </c>
      <c r="X52" s="52">
        <f>COUNTIF(F52:V52,0)</f>
        <v>4.0</v>
      </c>
      <c r="Y52" s="52">
        <f>SUM(F52:V52)</f>
        <v>13.0</v>
      </c>
      <c r="Z52" s="54" t="str">
        <f>IF(Y52&gt;=6,"pass",IF(Y52&lt;=5.9,"fail", ))</f>
        <v>pass</v>
      </c>
    </row>
    <row r="53" spans="8:8">
      <c r="A53" s="52">
        <v>47.0</v>
      </c>
      <c r="B53" s="52"/>
      <c r="C53" s="53" t="s">
        <v>168</v>
      </c>
      <c r="D53" s="53"/>
      <c r="E53" s="53"/>
      <c r="F53" s="52">
        <v>1.0</v>
      </c>
      <c r="G53" s="52">
        <v>0.0</v>
      </c>
      <c r="H53" s="52">
        <v>1.0</v>
      </c>
      <c r="I53" s="52">
        <v>1.0</v>
      </c>
      <c r="J53" s="52">
        <v>1.0</v>
      </c>
      <c r="K53" s="52">
        <v>1.0</v>
      </c>
      <c r="L53" s="52">
        <v>1.0</v>
      </c>
      <c r="M53" s="52">
        <v>1.0</v>
      </c>
      <c r="N53" s="52">
        <v>0.0</v>
      </c>
      <c r="O53" s="52">
        <v>0.0</v>
      </c>
      <c r="P53" s="52">
        <v>1.0</v>
      </c>
      <c r="Q53" s="52">
        <v>1.0</v>
      </c>
      <c r="R53" s="52">
        <v>0.0</v>
      </c>
      <c r="S53" s="52">
        <v>1.0</v>
      </c>
      <c r="T53" s="52">
        <v>0.0</v>
      </c>
      <c r="U53" s="52">
        <v>1.0</v>
      </c>
      <c r="V53" s="52">
        <v>2.0</v>
      </c>
      <c r="W53" s="52">
        <f>17-X53</f>
        <v>12.0</v>
      </c>
      <c r="X53" s="52">
        <f>COUNTIF(F53:V53,0)</f>
        <v>5.0</v>
      </c>
      <c r="Y53" s="52">
        <f>SUM(F53:V53)</f>
        <v>13.0</v>
      </c>
      <c r="Z53" s="54" t="str">
        <f>IF(Y53&gt;=6,"pass",IF(Y53&lt;=5.9,"fail", ))</f>
        <v>pass</v>
      </c>
    </row>
    <row r="54" spans="8:8">
      <c r="A54" s="52">
        <v>48.0</v>
      </c>
      <c r="B54" s="52">
        <v>2.0</v>
      </c>
      <c r="C54" s="53" t="s">
        <v>169</v>
      </c>
      <c r="D54" s="53" t="s">
        <v>391</v>
      </c>
      <c r="E54" s="53" t="s">
        <v>392</v>
      </c>
      <c r="F54" s="52">
        <v>0.0</v>
      </c>
      <c r="G54" s="52">
        <v>0.0</v>
      </c>
      <c r="H54" s="52">
        <v>1.0</v>
      </c>
      <c r="I54" s="52">
        <v>0.0</v>
      </c>
      <c r="J54" s="52">
        <v>0.0</v>
      </c>
      <c r="K54" s="52">
        <v>0.0</v>
      </c>
      <c r="L54" s="52">
        <v>0.0</v>
      </c>
      <c r="M54" s="52">
        <v>0.0</v>
      </c>
      <c r="N54" s="52">
        <v>1.0</v>
      </c>
      <c r="O54" s="52">
        <v>0.0</v>
      </c>
      <c r="P54" s="52">
        <v>0.0</v>
      </c>
      <c r="Q54" s="52">
        <v>0.0</v>
      </c>
      <c r="R54" s="52">
        <v>0.0</v>
      </c>
      <c r="S54" s="52">
        <v>0.0</v>
      </c>
      <c r="T54" s="52">
        <v>0.0</v>
      </c>
      <c r="U54" s="52">
        <v>1.0</v>
      </c>
      <c r="V54" s="52">
        <v>1.0</v>
      </c>
      <c r="W54" s="52">
        <f>17-X54</f>
        <v>4.0</v>
      </c>
      <c r="X54" s="52">
        <f>COUNTIF(F54:V54,0)</f>
        <v>13.0</v>
      </c>
      <c r="Y54" s="52">
        <f>SUM(F54:V54)</f>
        <v>4.0</v>
      </c>
      <c r="Z54" s="54" t="str">
        <f>IF(Y54&gt;=6,"pass",IF(Y54&lt;=5.9,"fail", ))</f>
        <v>fail</v>
      </c>
    </row>
    <row r="55" spans="8:8">
      <c r="A55" s="52">
        <v>49.0</v>
      </c>
      <c r="B55" s="52"/>
      <c r="C55" s="53" t="s">
        <v>170</v>
      </c>
      <c r="D55" s="53"/>
      <c r="E55" s="53"/>
      <c r="F55" s="52">
        <v>1.0</v>
      </c>
      <c r="G55" s="52">
        <v>0.0</v>
      </c>
      <c r="H55" s="52">
        <v>1.0</v>
      </c>
      <c r="I55" s="52">
        <v>1.0</v>
      </c>
      <c r="J55" s="52">
        <v>0.0</v>
      </c>
      <c r="K55" s="52">
        <v>1.0</v>
      </c>
      <c r="L55" s="52">
        <v>1.0</v>
      </c>
      <c r="M55" s="52">
        <v>1.0</v>
      </c>
      <c r="N55" s="52">
        <v>1.0</v>
      </c>
      <c r="O55" s="52">
        <v>1.0</v>
      </c>
      <c r="P55" s="52">
        <v>0.0</v>
      </c>
      <c r="Q55" s="52">
        <v>0.0</v>
      </c>
      <c r="R55" s="52">
        <v>0.5</v>
      </c>
      <c r="S55" s="52">
        <v>0.0</v>
      </c>
      <c r="T55" s="52">
        <v>0.0</v>
      </c>
      <c r="U55" s="52">
        <v>0.0</v>
      </c>
      <c r="V55" s="52">
        <v>0.0</v>
      </c>
      <c r="W55" s="52">
        <f>17-X55</f>
        <v>9.0</v>
      </c>
      <c r="X55" s="52">
        <f>COUNTIF(F55:V55,0)</f>
        <v>8.0</v>
      </c>
      <c r="Y55" s="52">
        <f>SUM(F55:V55)</f>
        <v>8.5</v>
      </c>
      <c r="Z55" s="54" t="str">
        <f>IF(Y55&gt;=6,"pass",IF(Y55&lt;=5.9,"fail", ))</f>
        <v>pass</v>
      </c>
    </row>
    <row r="56" spans="8:8">
      <c r="A56" s="52">
        <v>50.0</v>
      </c>
      <c r="B56" s="52"/>
      <c r="C56" s="53" t="s">
        <v>171</v>
      </c>
      <c r="D56" s="53"/>
      <c r="E56" s="53"/>
      <c r="F56" s="52">
        <v>1.0</v>
      </c>
      <c r="G56" s="52">
        <v>0.0</v>
      </c>
      <c r="H56" s="52">
        <v>1.0</v>
      </c>
      <c r="I56" s="52">
        <v>1.0</v>
      </c>
      <c r="J56" s="52">
        <v>0.0</v>
      </c>
      <c r="K56" s="52">
        <v>1.0</v>
      </c>
      <c r="L56" s="52">
        <v>1.0</v>
      </c>
      <c r="M56" s="52">
        <v>1.0</v>
      </c>
      <c r="N56" s="52">
        <v>1.0</v>
      </c>
      <c r="O56" s="52">
        <v>1.0</v>
      </c>
      <c r="P56" s="52">
        <v>0.0</v>
      </c>
      <c r="Q56" s="52">
        <v>1.0</v>
      </c>
      <c r="R56" s="52">
        <v>0.0</v>
      </c>
      <c r="S56" s="52">
        <v>0.0</v>
      </c>
      <c r="T56" s="52">
        <v>0.0</v>
      </c>
      <c r="U56" s="52">
        <v>0.0</v>
      </c>
      <c r="V56" s="52">
        <v>0.0</v>
      </c>
      <c r="W56" s="52">
        <f>17-X56</f>
        <v>9.0</v>
      </c>
      <c r="X56" s="52">
        <f>COUNTIF(F56:V56,0)</f>
        <v>8.0</v>
      </c>
      <c r="Y56" s="52">
        <f>SUM(F56:V56)</f>
        <v>9.0</v>
      </c>
      <c r="Z56" s="54" t="str">
        <f>IF(Y56&gt;=6,"pass",IF(Y56&lt;=5.9,"fail", ))</f>
        <v>pass</v>
      </c>
    </row>
    <row r="57" spans="8:8">
      <c r="A57" s="52">
        <v>51.0</v>
      </c>
      <c r="B57" s="52"/>
      <c r="C57" s="53" t="s">
        <v>172</v>
      </c>
      <c r="D57" s="53"/>
      <c r="E57" s="53"/>
      <c r="F57" s="52">
        <v>1.0</v>
      </c>
      <c r="G57" s="52">
        <v>0.0</v>
      </c>
      <c r="H57" s="52">
        <v>1.0</v>
      </c>
      <c r="I57" s="52">
        <v>1.0</v>
      </c>
      <c r="J57" s="52">
        <v>0.0</v>
      </c>
      <c r="K57" s="52">
        <v>1.0</v>
      </c>
      <c r="L57" s="52">
        <v>1.0</v>
      </c>
      <c r="M57" s="52">
        <v>1.0</v>
      </c>
      <c r="N57" s="52">
        <v>1.0</v>
      </c>
      <c r="O57" s="52">
        <v>1.0</v>
      </c>
      <c r="P57" s="52">
        <v>0.0</v>
      </c>
      <c r="Q57" s="52">
        <v>1.0</v>
      </c>
      <c r="R57" s="52">
        <v>0.0</v>
      </c>
      <c r="S57" s="52">
        <v>0.0</v>
      </c>
      <c r="T57" s="52">
        <v>0.0</v>
      </c>
      <c r="U57" s="52">
        <v>0.0</v>
      </c>
      <c r="V57" s="52">
        <v>0.0</v>
      </c>
      <c r="W57" s="52">
        <f>17-X57</f>
        <v>9.0</v>
      </c>
      <c r="X57" s="52">
        <f>COUNTIF(F57:V57,0)</f>
        <v>8.0</v>
      </c>
      <c r="Y57" s="52">
        <f>SUM(F57:V57)</f>
        <v>9.0</v>
      </c>
      <c r="Z57" s="54" t="str">
        <f>IF(Y57&gt;=6,"pass",IF(Y57&lt;=5.9,"fail", ))</f>
        <v>pass</v>
      </c>
    </row>
    <row r="58" spans="8:8">
      <c r="A58" s="52">
        <v>52.0</v>
      </c>
      <c r="B58" s="52"/>
      <c r="C58" s="53" t="s">
        <v>173</v>
      </c>
      <c r="D58" s="53"/>
      <c r="E58" s="53"/>
      <c r="F58" s="52">
        <v>1.0</v>
      </c>
      <c r="G58" s="52">
        <v>0.0</v>
      </c>
      <c r="H58" s="52">
        <v>1.0</v>
      </c>
      <c r="I58" s="52">
        <v>1.0</v>
      </c>
      <c r="J58" s="52">
        <v>0.0</v>
      </c>
      <c r="K58" s="52">
        <v>1.0</v>
      </c>
      <c r="L58" s="52">
        <v>1.0</v>
      </c>
      <c r="M58" s="52">
        <v>1.0</v>
      </c>
      <c r="N58" s="52">
        <v>1.0</v>
      </c>
      <c r="O58" s="52">
        <v>1.0</v>
      </c>
      <c r="P58" s="52">
        <v>0.0</v>
      </c>
      <c r="Q58" s="52">
        <v>1.0</v>
      </c>
      <c r="R58" s="52">
        <v>0.0</v>
      </c>
      <c r="S58" s="52">
        <v>0.0</v>
      </c>
      <c r="T58" s="52">
        <v>0.0</v>
      </c>
      <c r="U58" s="52">
        <v>0.0</v>
      </c>
      <c r="V58" s="52">
        <v>0.0</v>
      </c>
      <c r="W58" s="52">
        <f>17-X58</f>
        <v>9.0</v>
      </c>
      <c r="X58" s="52">
        <f>COUNTIF(F58:V58,0)</f>
        <v>8.0</v>
      </c>
      <c r="Y58" s="52">
        <f>SUM(F58:V58)</f>
        <v>9.0</v>
      </c>
      <c r="Z58" s="54" t="str">
        <f>IF(Y58&gt;=6,"pass",IF(Y58&lt;=5.9,"fail", ))</f>
        <v>pass</v>
      </c>
    </row>
    <row r="59" spans="8:8">
      <c r="A59" s="52">
        <v>53.0</v>
      </c>
      <c r="B59" s="52"/>
      <c r="C59" s="53" t="s">
        <v>174</v>
      </c>
      <c r="D59" s="53"/>
      <c r="E59" s="53"/>
      <c r="F59" s="52">
        <v>1.0</v>
      </c>
      <c r="G59" s="52">
        <v>0.0</v>
      </c>
      <c r="H59" s="52">
        <v>1.0</v>
      </c>
      <c r="I59" s="52">
        <v>1.0</v>
      </c>
      <c r="J59" s="52">
        <v>0.0</v>
      </c>
      <c r="K59" s="52">
        <v>1.0</v>
      </c>
      <c r="L59" s="52">
        <v>1.0</v>
      </c>
      <c r="M59" s="52">
        <v>1.0</v>
      </c>
      <c r="N59" s="52">
        <v>1.0</v>
      </c>
      <c r="O59" s="52">
        <v>1.0</v>
      </c>
      <c r="P59" s="52">
        <v>0.0</v>
      </c>
      <c r="Q59" s="52">
        <v>1.0</v>
      </c>
      <c r="R59" s="52">
        <v>0.0</v>
      </c>
      <c r="S59" s="52">
        <v>0.0</v>
      </c>
      <c r="T59" s="52">
        <v>0.0</v>
      </c>
      <c r="U59" s="52">
        <v>0.0</v>
      </c>
      <c r="V59" s="52">
        <v>0.0</v>
      </c>
      <c r="W59" s="52">
        <f>17-X59</f>
        <v>9.0</v>
      </c>
      <c r="X59" s="52">
        <f>COUNTIF(F59:V59,0)</f>
        <v>8.0</v>
      </c>
      <c r="Y59" s="52">
        <f>SUM(F59:V59)</f>
        <v>9.0</v>
      </c>
      <c r="Z59" s="54" t="str">
        <f>IF(Y59&gt;=6,"pass",IF(Y59&lt;=5.9,"fail", ))</f>
        <v>pass</v>
      </c>
    </row>
    <row r="60" spans="8:8">
      <c r="A60" s="52">
        <v>54.0</v>
      </c>
      <c r="B60" s="52">
        <v>12.0</v>
      </c>
      <c r="C60" s="53" t="s">
        <v>175</v>
      </c>
      <c r="D60" s="53" t="s">
        <v>405</v>
      </c>
      <c r="E60" s="53" t="s">
        <v>406</v>
      </c>
      <c r="F60" s="52">
        <v>0.0</v>
      </c>
      <c r="G60" s="52">
        <v>0.0</v>
      </c>
      <c r="H60" s="52">
        <v>1.0</v>
      </c>
      <c r="I60" s="52">
        <v>1.0</v>
      </c>
      <c r="J60" s="52">
        <v>0.0</v>
      </c>
      <c r="K60" s="52">
        <v>1.0</v>
      </c>
      <c r="L60" s="52">
        <v>1.0</v>
      </c>
      <c r="M60" s="52">
        <v>1.0</v>
      </c>
      <c r="N60" s="52">
        <v>0.0</v>
      </c>
      <c r="O60" s="52">
        <v>1.0</v>
      </c>
      <c r="P60" s="52">
        <v>0.0</v>
      </c>
      <c r="Q60" s="52">
        <v>0.0</v>
      </c>
      <c r="R60" s="52">
        <v>0.0</v>
      </c>
      <c r="S60" s="52">
        <v>0.0</v>
      </c>
      <c r="T60" s="52">
        <v>0.0</v>
      </c>
      <c r="U60" s="52">
        <v>0.0</v>
      </c>
      <c r="V60" s="52">
        <v>0.0</v>
      </c>
      <c r="W60" s="52">
        <f>17-X60</f>
        <v>6.0</v>
      </c>
      <c r="X60" s="52">
        <f>COUNTIF(F60:V60,0)</f>
        <v>11.0</v>
      </c>
      <c r="Y60" s="52">
        <f>SUM(F60:V60)</f>
        <v>6.0</v>
      </c>
      <c r="Z60" s="54" t="str">
        <f>IF(Y60&gt;=6,"pass",IF(Y60&lt;=5.9,"fail", ))</f>
        <v>pass</v>
      </c>
    </row>
    <row r="61" spans="8:8">
      <c r="A61" s="52">
        <v>55.0</v>
      </c>
      <c r="B61" s="52">
        <v>3.0</v>
      </c>
      <c r="C61" s="53" t="s">
        <v>176</v>
      </c>
      <c r="D61" s="53" t="s">
        <v>393</v>
      </c>
      <c r="E61" s="53" t="s">
        <v>394</v>
      </c>
      <c r="F61" s="52">
        <v>1.0</v>
      </c>
      <c r="G61" s="52">
        <v>0.0</v>
      </c>
      <c r="H61" s="52">
        <v>1.0</v>
      </c>
      <c r="I61" s="52">
        <v>1.0</v>
      </c>
      <c r="J61" s="52">
        <v>0.0</v>
      </c>
      <c r="K61" s="52">
        <v>1.0</v>
      </c>
      <c r="L61" s="52">
        <v>0.0</v>
      </c>
      <c r="M61" s="52">
        <v>1.0</v>
      </c>
      <c r="N61" s="52">
        <v>1.0</v>
      </c>
      <c r="O61" s="52">
        <v>1.0</v>
      </c>
      <c r="P61" s="52">
        <v>1.0</v>
      </c>
      <c r="Q61" s="52">
        <v>0.0</v>
      </c>
      <c r="R61" s="52">
        <v>0.0</v>
      </c>
      <c r="S61" s="52">
        <v>0.0</v>
      </c>
      <c r="T61" s="52">
        <v>0.0</v>
      </c>
      <c r="U61" s="52">
        <v>0.0</v>
      </c>
      <c r="V61" s="52">
        <v>0.0</v>
      </c>
      <c r="W61" s="52">
        <f>17-X61</f>
        <v>8.0</v>
      </c>
      <c r="X61" s="52">
        <f>COUNTIF(F61:V61,0)</f>
        <v>9.0</v>
      </c>
      <c r="Y61" s="52">
        <f>SUM(F61:V61)</f>
        <v>8.0</v>
      </c>
      <c r="Z61" s="54" t="str">
        <f>IF(Y61&gt;=6,"pass",IF(Y61&lt;=5.9,"fail", ))</f>
        <v>pass</v>
      </c>
    </row>
    <row r="62" spans="8:8">
      <c r="A62" s="52">
        <v>56.0</v>
      </c>
      <c r="B62" s="52"/>
      <c r="C62" s="53" t="s">
        <v>177</v>
      </c>
      <c r="D62" s="53"/>
      <c r="E62" s="53"/>
      <c r="F62" s="52">
        <v>1.0</v>
      </c>
      <c r="G62" s="52">
        <v>0.0</v>
      </c>
      <c r="H62" s="52">
        <v>1.0</v>
      </c>
      <c r="I62" s="52">
        <v>1.0</v>
      </c>
      <c r="J62" s="52">
        <v>0.0</v>
      </c>
      <c r="K62" s="52">
        <v>1.0</v>
      </c>
      <c r="L62" s="52">
        <v>1.0</v>
      </c>
      <c r="M62" s="52">
        <v>1.0</v>
      </c>
      <c r="N62" s="52">
        <v>0.0</v>
      </c>
      <c r="O62" s="52">
        <v>1.0</v>
      </c>
      <c r="P62" s="52">
        <v>0.0</v>
      </c>
      <c r="Q62" s="52">
        <v>1.0</v>
      </c>
      <c r="R62" s="52">
        <v>0.0</v>
      </c>
      <c r="S62" s="52">
        <v>0.0</v>
      </c>
      <c r="T62" s="52">
        <v>0.0</v>
      </c>
      <c r="U62" s="52">
        <v>0.0</v>
      </c>
      <c r="V62" s="52">
        <v>0.0</v>
      </c>
      <c r="W62" s="52">
        <f>17-X62</f>
        <v>8.0</v>
      </c>
      <c r="X62" s="52">
        <f>COUNTIF(F62:V62,0)</f>
        <v>9.0</v>
      </c>
      <c r="Y62" s="52">
        <f>SUM(F62:V62)</f>
        <v>8.0</v>
      </c>
      <c r="Z62" s="54" t="str">
        <f>IF(Y62&gt;=6,"pass",IF(Y62&lt;=5.9,"fail", ))</f>
        <v>pass</v>
      </c>
    </row>
    <row r="63" spans="8:8">
      <c r="A63" s="52">
        <v>57.0</v>
      </c>
      <c r="B63" s="52"/>
      <c r="C63" s="53" t="s">
        <v>178</v>
      </c>
      <c r="D63" s="53"/>
      <c r="E63" s="53"/>
      <c r="F63" s="52">
        <v>1.0</v>
      </c>
      <c r="G63" s="52">
        <v>0.0</v>
      </c>
      <c r="H63" s="52">
        <v>1.0</v>
      </c>
      <c r="I63" s="52">
        <v>1.0</v>
      </c>
      <c r="J63" s="52">
        <v>0.0</v>
      </c>
      <c r="K63" s="52">
        <v>1.0</v>
      </c>
      <c r="L63" s="52">
        <v>1.0</v>
      </c>
      <c r="M63" s="52">
        <v>1.0</v>
      </c>
      <c r="N63" s="52">
        <v>1.0</v>
      </c>
      <c r="O63" s="52">
        <v>1.0</v>
      </c>
      <c r="P63" s="52">
        <v>1.0</v>
      </c>
      <c r="Q63" s="52">
        <v>1.0</v>
      </c>
      <c r="R63" s="52">
        <v>0.0</v>
      </c>
      <c r="S63" s="52">
        <v>0.0</v>
      </c>
      <c r="T63" s="52">
        <v>0.0</v>
      </c>
      <c r="U63" s="52">
        <v>0.0</v>
      </c>
      <c r="V63" s="52">
        <v>0.0</v>
      </c>
      <c r="W63" s="52">
        <f>17-X63</f>
        <v>10.0</v>
      </c>
      <c r="X63" s="52">
        <f>COUNTIF(F63:V63,0)</f>
        <v>7.0</v>
      </c>
      <c r="Y63" s="52">
        <f>SUM(F63:V63)</f>
        <v>10.0</v>
      </c>
      <c r="Z63" s="54" t="str">
        <f>IF(Y63&gt;=6,"pass",IF(Y63&lt;=5.9,"fail", ))</f>
        <v>pass</v>
      </c>
    </row>
    <row r="64" spans="8:8">
      <c r="A64" s="52">
        <v>58.0</v>
      </c>
      <c r="B64" s="52"/>
      <c r="C64" s="53" t="s">
        <v>179</v>
      </c>
      <c r="D64" s="53"/>
      <c r="E64" s="53"/>
      <c r="F64" s="52">
        <v>1.0</v>
      </c>
      <c r="G64" s="52">
        <v>0.0</v>
      </c>
      <c r="H64" s="52">
        <v>1.0</v>
      </c>
      <c r="I64" s="52">
        <v>1.0</v>
      </c>
      <c r="J64" s="52">
        <v>0.0</v>
      </c>
      <c r="K64" s="52">
        <v>1.0</v>
      </c>
      <c r="L64" s="52">
        <v>1.0</v>
      </c>
      <c r="M64" s="52">
        <v>1.0</v>
      </c>
      <c r="N64" s="52">
        <v>1.0</v>
      </c>
      <c r="O64" s="52">
        <v>1.0</v>
      </c>
      <c r="P64" s="52">
        <v>1.0</v>
      </c>
      <c r="Q64" s="52">
        <v>0.0</v>
      </c>
      <c r="R64" s="52">
        <v>0.0</v>
      </c>
      <c r="S64" s="52">
        <v>0.0</v>
      </c>
      <c r="T64" s="52">
        <v>0.0</v>
      </c>
      <c r="U64" s="52">
        <v>0.0</v>
      </c>
      <c r="V64" s="52">
        <v>1.0</v>
      </c>
      <c r="W64" s="52">
        <f>17-X64</f>
        <v>10.0</v>
      </c>
      <c r="X64" s="52">
        <f>COUNTIF(F64:V64,0)</f>
        <v>7.0</v>
      </c>
      <c r="Y64" s="52">
        <f>SUM(F64:V64)</f>
        <v>10.0</v>
      </c>
      <c r="Z64" s="54" t="str">
        <f>IF(Y64&gt;=6,"pass",IF(Y64&lt;=5.9,"fail", ))</f>
        <v>pass</v>
      </c>
    </row>
    <row r="65" spans="8:8">
      <c r="A65" s="52">
        <v>59.0</v>
      </c>
      <c r="B65" s="52"/>
      <c r="C65" s="53" t="s">
        <v>180</v>
      </c>
      <c r="D65" s="53"/>
      <c r="E65" s="53"/>
      <c r="F65" s="52">
        <v>1.0</v>
      </c>
      <c r="G65" s="52">
        <v>0.0</v>
      </c>
      <c r="H65" s="52">
        <v>1.0</v>
      </c>
      <c r="I65" s="52">
        <v>1.0</v>
      </c>
      <c r="J65" s="52">
        <v>0.0</v>
      </c>
      <c r="K65" s="52">
        <v>1.0</v>
      </c>
      <c r="L65" s="52">
        <v>0.0</v>
      </c>
      <c r="M65" s="52">
        <v>1.0</v>
      </c>
      <c r="N65" s="52">
        <v>0.0</v>
      </c>
      <c r="O65" s="52">
        <v>1.0</v>
      </c>
      <c r="P65" s="52">
        <v>1.0</v>
      </c>
      <c r="Q65" s="52">
        <v>1.0</v>
      </c>
      <c r="R65" s="52">
        <v>0.0</v>
      </c>
      <c r="S65" s="52">
        <v>0.0</v>
      </c>
      <c r="T65" s="52">
        <v>0.0</v>
      </c>
      <c r="U65" s="52">
        <v>0.0</v>
      </c>
      <c r="V65" s="52">
        <v>0.0</v>
      </c>
      <c r="W65" s="52">
        <f>17-X65</f>
        <v>8.0</v>
      </c>
      <c r="X65" s="52">
        <f>COUNTIF(F65:V65,0)</f>
        <v>9.0</v>
      </c>
      <c r="Y65" s="52">
        <f>SUM(F65:V65)</f>
        <v>8.0</v>
      </c>
      <c r="Z65" s="54" t="str">
        <f>IF(Y65&gt;=6,"pass",IF(Y65&lt;=5.9,"fail", ))</f>
        <v>pass</v>
      </c>
    </row>
    <row r="66" spans="8:8">
      <c r="A66" s="52">
        <v>60.0</v>
      </c>
      <c r="B66" s="52"/>
      <c r="C66" s="53" t="s">
        <v>181</v>
      </c>
      <c r="D66" s="53"/>
      <c r="E66" s="53"/>
      <c r="F66" s="52">
        <v>1.0</v>
      </c>
      <c r="G66" s="52">
        <v>0.0</v>
      </c>
      <c r="H66" s="52">
        <v>1.0</v>
      </c>
      <c r="I66" s="52">
        <v>1.0</v>
      </c>
      <c r="J66" s="52">
        <v>0.0</v>
      </c>
      <c r="K66" s="52">
        <v>1.0</v>
      </c>
      <c r="L66" s="52">
        <v>1.0</v>
      </c>
      <c r="M66" s="52">
        <v>1.0</v>
      </c>
      <c r="N66" s="52">
        <v>1.0</v>
      </c>
      <c r="O66" s="52">
        <v>1.0</v>
      </c>
      <c r="P66" s="52">
        <v>0.0</v>
      </c>
      <c r="Q66" s="52">
        <v>1.0</v>
      </c>
      <c r="R66" s="52">
        <v>1.0</v>
      </c>
      <c r="S66" s="52">
        <v>1.0</v>
      </c>
      <c r="T66" s="52">
        <v>0.0</v>
      </c>
      <c r="U66" s="52">
        <v>2.0</v>
      </c>
      <c r="V66" s="52">
        <v>2.0</v>
      </c>
      <c r="W66" s="52">
        <f>17-X66</f>
        <v>13.0</v>
      </c>
      <c r="X66" s="52">
        <f>COUNTIF(F66:V66,0)</f>
        <v>4.0</v>
      </c>
      <c r="Y66" s="52">
        <f>SUM(F66:V66)</f>
        <v>15.0</v>
      </c>
      <c r="Z66" s="54" t="str">
        <f>IF(Y66&gt;=6,"pass",IF(Y66&lt;=5.9,"fail", ))</f>
        <v>pass</v>
      </c>
    </row>
    <row r="67" spans="8:8">
      <c r="A67" s="52">
        <v>61.0</v>
      </c>
      <c r="B67" s="52"/>
      <c r="C67" s="53" t="s">
        <v>182</v>
      </c>
      <c r="D67" s="53"/>
      <c r="E67" s="53"/>
      <c r="F67" s="52">
        <v>1.0</v>
      </c>
      <c r="G67" s="52">
        <v>0.0</v>
      </c>
      <c r="H67" s="52">
        <v>1.0</v>
      </c>
      <c r="I67" s="52">
        <v>1.0</v>
      </c>
      <c r="J67" s="52">
        <v>0.0</v>
      </c>
      <c r="K67" s="52">
        <v>1.0</v>
      </c>
      <c r="L67" s="52">
        <v>0.0</v>
      </c>
      <c r="M67" s="52">
        <v>1.0</v>
      </c>
      <c r="N67" s="52">
        <v>1.0</v>
      </c>
      <c r="O67" s="52">
        <v>1.0</v>
      </c>
      <c r="P67" s="52">
        <v>0.0</v>
      </c>
      <c r="Q67" s="52">
        <v>0.0</v>
      </c>
      <c r="R67" s="52">
        <v>0.0</v>
      </c>
      <c r="S67" s="52">
        <v>0.0</v>
      </c>
      <c r="T67" s="52">
        <v>0.0</v>
      </c>
      <c r="U67" s="52">
        <v>0.0</v>
      </c>
      <c r="V67" s="52">
        <v>0.0</v>
      </c>
      <c r="W67" s="52">
        <f>17-X67</f>
        <v>7.0</v>
      </c>
      <c r="X67" s="52">
        <f>COUNTIF(F67:V67,0)</f>
        <v>10.0</v>
      </c>
      <c r="Y67" s="52">
        <f>SUM(F67:V67)</f>
        <v>7.0</v>
      </c>
      <c r="Z67" s="54" t="str">
        <f>IF(Y67&gt;=6,"pass",IF(Y67&lt;=5.9,"fail", ))</f>
        <v>pass</v>
      </c>
    </row>
    <row r="68" spans="8:8">
      <c r="A68" s="52">
        <v>62.0</v>
      </c>
      <c r="B68" s="52"/>
      <c r="C68" s="53" t="s">
        <v>183</v>
      </c>
      <c r="D68" s="53"/>
      <c r="E68" s="53"/>
      <c r="F68" s="52">
        <v>1.0</v>
      </c>
      <c r="G68" s="52">
        <v>0.0</v>
      </c>
      <c r="H68" s="52">
        <v>1.0</v>
      </c>
      <c r="I68" s="52">
        <v>1.0</v>
      </c>
      <c r="J68" s="52">
        <v>0.0</v>
      </c>
      <c r="K68" s="52">
        <v>1.0</v>
      </c>
      <c r="L68" s="52">
        <v>1.0</v>
      </c>
      <c r="M68" s="52">
        <v>1.0</v>
      </c>
      <c r="N68" s="52">
        <v>1.0</v>
      </c>
      <c r="O68" s="52">
        <v>1.0</v>
      </c>
      <c r="P68" s="52">
        <v>0.0</v>
      </c>
      <c r="Q68" s="52">
        <v>1.0</v>
      </c>
      <c r="R68" s="52">
        <v>1.0</v>
      </c>
      <c r="S68" s="52">
        <v>1.0</v>
      </c>
      <c r="T68" s="52">
        <v>0.0</v>
      </c>
      <c r="U68" s="52">
        <v>2.0</v>
      </c>
      <c r="V68" s="52">
        <v>2.0</v>
      </c>
      <c r="W68" s="52">
        <f>17-X68</f>
        <v>13.0</v>
      </c>
      <c r="X68" s="52">
        <f>COUNTIF(F68:V68,0)</f>
        <v>4.0</v>
      </c>
      <c r="Y68" s="52">
        <f>SUM(F68:V68)</f>
        <v>15.0</v>
      </c>
      <c r="Z68" s="54" t="str">
        <f>IF(Y68&gt;=6,"pass",IF(Y68&lt;=5.9,"fail", ))</f>
        <v>pass</v>
      </c>
    </row>
    <row r="69" spans="8:8">
      <c r="A69" s="52">
        <v>63.0</v>
      </c>
      <c r="B69" s="52"/>
      <c r="C69" s="53" t="s">
        <v>184</v>
      </c>
      <c r="D69" s="53"/>
      <c r="E69" s="53"/>
      <c r="F69" s="52">
        <v>1.0</v>
      </c>
      <c r="G69" s="52">
        <v>0.0</v>
      </c>
      <c r="H69" s="52">
        <v>1.0</v>
      </c>
      <c r="I69" s="52">
        <v>1.0</v>
      </c>
      <c r="J69" s="52">
        <v>0.0</v>
      </c>
      <c r="K69" s="52">
        <v>1.0</v>
      </c>
      <c r="L69" s="52">
        <v>0.0</v>
      </c>
      <c r="M69" s="52">
        <v>1.0</v>
      </c>
      <c r="N69" s="52">
        <v>1.0</v>
      </c>
      <c r="O69" s="52">
        <v>1.0</v>
      </c>
      <c r="P69" s="52">
        <v>0.0</v>
      </c>
      <c r="Q69" s="52">
        <v>0.0</v>
      </c>
      <c r="R69" s="52">
        <v>0.0</v>
      </c>
      <c r="S69" s="52">
        <v>0.0</v>
      </c>
      <c r="T69" s="52">
        <v>0.0</v>
      </c>
      <c r="U69" s="52">
        <v>0.0</v>
      </c>
      <c r="V69" s="52">
        <v>0.0</v>
      </c>
      <c r="W69" s="52">
        <f>17-X69</f>
        <v>7.0</v>
      </c>
      <c r="X69" s="52">
        <f>COUNTIF(F69:V69,0)</f>
        <v>10.0</v>
      </c>
      <c r="Y69" s="52">
        <f>SUM(F69:V69)</f>
        <v>7.0</v>
      </c>
      <c r="Z69" s="54" t="str">
        <f>IF(Y69&gt;=6,"pass",IF(Y69&lt;=5.9,"fail", ))</f>
        <v>pass</v>
      </c>
    </row>
    <row r="70" spans="8:8">
      <c r="A70" s="52">
        <v>64.0</v>
      </c>
      <c r="B70" s="52"/>
      <c r="C70" s="53" t="s">
        <v>185</v>
      </c>
      <c r="D70" s="53"/>
      <c r="E70" s="53"/>
      <c r="F70" s="52">
        <v>0.0</v>
      </c>
      <c r="G70" s="52">
        <v>0.0</v>
      </c>
      <c r="H70" s="52">
        <v>1.0</v>
      </c>
      <c r="I70" s="52">
        <v>1.0</v>
      </c>
      <c r="J70" s="52">
        <v>0.0</v>
      </c>
      <c r="K70" s="52">
        <v>1.0</v>
      </c>
      <c r="L70" s="52">
        <v>0.0</v>
      </c>
      <c r="M70" s="52">
        <v>1.0</v>
      </c>
      <c r="N70" s="52">
        <v>1.0</v>
      </c>
      <c r="O70" s="52">
        <v>1.0</v>
      </c>
      <c r="P70" s="52">
        <v>0.0</v>
      </c>
      <c r="Q70" s="52">
        <v>0.0</v>
      </c>
      <c r="R70" s="52">
        <v>0.0</v>
      </c>
      <c r="S70" s="52">
        <v>0.0</v>
      </c>
      <c r="T70" s="52">
        <v>0.0</v>
      </c>
      <c r="U70" s="52">
        <v>0.0</v>
      </c>
      <c r="V70" s="52">
        <v>0.0</v>
      </c>
      <c r="W70" s="52">
        <f>17-X70</f>
        <v>6.0</v>
      </c>
      <c r="X70" s="52">
        <f>COUNTIF(F70:V70,0)</f>
        <v>11.0</v>
      </c>
      <c r="Y70" s="52">
        <f>SUM(F70:V70)</f>
        <v>6.0</v>
      </c>
      <c r="Z70" s="54" t="str">
        <f>IF(Y70&gt;=6,"pass",IF(Y70&lt;=5.9,"fail", ))</f>
        <v>pass</v>
      </c>
    </row>
    <row r="71" spans="8:8">
      <c r="A71" s="52">
        <v>65.0</v>
      </c>
      <c r="B71" s="52"/>
      <c r="C71" s="53" t="s">
        <v>186</v>
      </c>
      <c r="D71" s="53"/>
      <c r="E71" s="53"/>
      <c r="F71" s="52">
        <v>1.0</v>
      </c>
      <c r="G71" s="52">
        <v>0.0</v>
      </c>
      <c r="H71" s="52">
        <v>1.0</v>
      </c>
      <c r="I71" s="52">
        <v>1.0</v>
      </c>
      <c r="J71" s="52">
        <v>0.0</v>
      </c>
      <c r="K71" s="52">
        <v>1.0</v>
      </c>
      <c r="L71" s="52">
        <v>0.0</v>
      </c>
      <c r="M71" s="52">
        <v>1.0</v>
      </c>
      <c r="N71" s="52">
        <v>0.0</v>
      </c>
      <c r="O71" s="52">
        <v>1.0</v>
      </c>
      <c r="P71" s="52">
        <v>0.0</v>
      </c>
      <c r="Q71" s="52">
        <v>1.0</v>
      </c>
      <c r="R71" s="52">
        <v>0.0</v>
      </c>
      <c r="S71" s="52">
        <v>0.0</v>
      </c>
      <c r="T71" s="52">
        <v>0.0</v>
      </c>
      <c r="U71" s="52">
        <v>0.0</v>
      </c>
      <c r="V71" s="52">
        <v>0.0</v>
      </c>
      <c r="W71" s="52">
        <f>17-X71</f>
        <v>7.0</v>
      </c>
      <c r="X71" s="52">
        <f>COUNTIF(F71:V71,0)</f>
        <v>10.0</v>
      </c>
      <c r="Y71" s="52">
        <f>SUM(F71:V71)</f>
        <v>7.0</v>
      </c>
      <c r="Z71" s="54" t="str">
        <f>IF(Y71&gt;=6,"pass",IF(Y71&lt;=5.9,"fail", ))</f>
        <v>pass</v>
      </c>
    </row>
    <row r="72" spans="8:8">
      <c r="A72" s="52"/>
      <c r="B72" s="52"/>
      <c r="C72" s="53" t="s">
        <v>192</v>
      </c>
      <c r="D72" s="53"/>
      <c r="E72" s="53"/>
      <c r="F72" s="52">
        <f>SUM(F7:F71)</f>
        <v>58.0</v>
      </c>
      <c r="G72" s="52">
        <f>SUM(G7:G71)</f>
        <v>16.0</v>
      </c>
      <c r="H72" s="52">
        <f>SUM(H7:H71)</f>
        <v>61.0</v>
      </c>
      <c r="I72" s="52">
        <f>SUM(I7:I71)</f>
        <v>52.0</v>
      </c>
      <c r="J72" s="52">
        <f>SUM(J7:J71)</f>
        <v>5.0</v>
      </c>
      <c r="K72" s="52">
        <f>SUM(K7:K71)</f>
        <v>50.0</v>
      </c>
      <c r="L72" s="52">
        <f>SUM(L7:L71)</f>
        <v>32.0</v>
      </c>
      <c r="M72" s="52">
        <f>SUM(M7:M71)</f>
        <v>56.0</v>
      </c>
      <c r="N72" s="52">
        <f>SUM(N7:N71)</f>
        <v>27.0</v>
      </c>
      <c r="O72" s="52">
        <f>SUM(O7:O71)</f>
        <v>40.0</v>
      </c>
      <c r="P72" s="52">
        <f>SUM(P7:P71)</f>
        <v>13.0</v>
      </c>
      <c r="Q72" s="52">
        <f>SUM(Q7:Q71)</f>
        <v>31.0</v>
      </c>
      <c r="R72" s="52">
        <f>SUM(R7:R71)</f>
        <v>2.5</v>
      </c>
      <c r="S72" s="52">
        <f>SUM(S7:S71)</f>
        <v>20.0</v>
      </c>
      <c r="T72" s="52">
        <f>SUM(T7:T71)</f>
        <v>0.0</v>
      </c>
      <c r="U72" s="52">
        <f>SUM(U7:U71)</f>
        <v>15.0</v>
      </c>
      <c r="V72" s="52">
        <f>SUM(V7:V71)</f>
        <v>25.0</v>
      </c>
      <c r="W72" s="52" t="s">
        <v>191</v>
      </c>
      <c r="X72" s="52"/>
      <c r="Y72" s="52">
        <f>SUM(Y7:Y71)</f>
        <v>503.5</v>
      </c>
      <c r="Z72" s="54"/>
    </row>
    <row r="73" spans="8:8">
      <c r="A73" s="55"/>
      <c r="B73" s="55"/>
      <c r="C73" s="33" t="s">
        <v>2</v>
      </c>
      <c r="D73" s="33"/>
      <c r="E73" s="33"/>
      <c r="F73" s="52">
        <f>65-F74</f>
        <v>58.0</v>
      </c>
      <c r="G73" s="52">
        <f>65-G74</f>
        <v>16.0</v>
      </c>
      <c r="H73" s="52">
        <f>65-H74</f>
        <v>61.0</v>
      </c>
      <c r="I73" s="52">
        <f>65-I74</f>
        <v>52.0</v>
      </c>
      <c r="J73" s="52">
        <f>65-J74</f>
        <v>5.0</v>
      </c>
      <c r="K73" s="52">
        <f>65-K74</f>
        <v>50.0</v>
      </c>
      <c r="L73" s="52">
        <f>65-L74</f>
        <v>32.0</v>
      </c>
      <c r="M73" s="52">
        <f>65-M74</f>
        <v>56.0</v>
      </c>
      <c r="N73" s="52">
        <f>65-N74</f>
        <v>27.0</v>
      </c>
      <c r="O73" s="52">
        <f>65-O74</f>
        <v>40.0</v>
      </c>
      <c r="P73" s="52">
        <f>65-P74</f>
        <v>13.0</v>
      </c>
      <c r="Q73" s="52">
        <f>65-Q74</f>
        <v>31.0</v>
      </c>
      <c r="R73" s="52">
        <f>65-R74</f>
        <v>3.0</v>
      </c>
      <c r="S73" s="52">
        <f>65-S74</f>
        <v>20.0</v>
      </c>
      <c r="T73" s="52">
        <f>65-T74</f>
        <v>0.0</v>
      </c>
      <c r="U73" s="52">
        <f>65-U74</f>
        <v>13.0</v>
      </c>
      <c r="V73" s="52">
        <f>65-V74</f>
        <v>16.0</v>
      </c>
      <c r="W73" s="56">
        <f>SUM(F73:V73)</f>
        <v>493.0</v>
      </c>
      <c r="X73" s="57"/>
      <c r="Y73" s="57"/>
      <c r="Z73" s="58"/>
    </row>
    <row r="74" spans="8:8">
      <c r="A74" s="55"/>
      <c r="B74" s="55"/>
      <c r="C74" s="33" t="s">
        <v>3</v>
      </c>
      <c r="D74" s="33"/>
      <c r="E74" s="33"/>
      <c r="F74" s="52">
        <f>COUNTIF(F7:F71,0)</f>
        <v>7.0</v>
      </c>
      <c r="G74" s="52">
        <f>COUNTIF(G7:G71,0)</f>
        <v>49.0</v>
      </c>
      <c r="H74" s="52">
        <f>COUNTIF(H7:H71,0)</f>
        <v>4.0</v>
      </c>
      <c r="I74" s="52">
        <f>COUNTIF(I7:I71,0)</f>
        <v>13.0</v>
      </c>
      <c r="J74" s="52">
        <f>COUNTIF(J7:J71,0)</f>
        <v>60.0</v>
      </c>
      <c r="K74" s="52">
        <f>COUNTIF(K7:K71,0)</f>
        <v>15.0</v>
      </c>
      <c r="L74" s="52">
        <f>COUNTIF(L7:L71,0)</f>
        <v>33.0</v>
      </c>
      <c r="M74" s="52">
        <f>COUNTIF(M7:M71,0)</f>
        <v>9.0</v>
      </c>
      <c r="N74" s="52">
        <f>COUNTIF(N7:N71,0)</f>
        <v>38.0</v>
      </c>
      <c r="O74" s="52">
        <f>COUNTIF(O7:O71,0)</f>
        <v>25.0</v>
      </c>
      <c r="P74" s="52">
        <f>COUNTIF(P7:P71,0)</f>
        <v>52.0</v>
      </c>
      <c r="Q74" s="52">
        <f>COUNTIF(Q7:Q71,0)</f>
        <v>34.0</v>
      </c>
      <c r="R74" s="52">
        <f>COUNTIF(R7:R71,0)</f>
        <v>62.0</v>
      </c>
      <c r="S74" s="52">
        <f>COUNTIF(S7:S71,0)</f>
        <v>45.0</v>
      </c>
      <c r="T74" s="52">
        <f>COUNTIF(T7:T71,0)</f>
        <v>65.0</v>
      </c>
      <c r="U74" s="52">
        <f>COUNTIF(U7:U71,0)</f>
        <v>52.0</v>
      </c>
      <c r="V74" s="52">
        <f>COUNTIF(V7:V71,0)</f>
        <v>49.0</v>
      </c>
      <c r="W74" s="56">
        <f>SUM(F74:V74)</f>
        <v>612.0</v>
      </c>
      <c r="X74" s="57"/>
      <c r="Y74" s="57"/>
      <c r="Z74" s="58"/>
    </row>
    <row r="75" spans="8:8">
      <c r="A75" s="55"/>
      <c r="B75" s="55"/>
      <c r="C75" s="33" t="s">
        <v>5</v>
      </c>
      <c r="D75" s="33"/>
      <c r="E75" s="33"/>
      <c r="F75" s="52">
        <f>F73+F74</f>
        <v>65.0</v>
      </c>
      <c r="G75" s="52">
        <f>G73+G74</f>
        <v>65.0</v>
      </c>
      <c r="H75" s="52">
        <f>H73+H74</f>
        <v>65.0</v>
      </c>
      <c r="I75" s="52">
        <f>I73+I74</f>
        <v>65.0</v>
      </c>
      <c r="J75" s="52">
        <f>J73+J74</f>
        <v>65.0</v>
      </c>
      <c r="K75" s="52">
        <f>K73+K74</f>
        <v>65.0</v>
      </c>
      <c r="L75" s="52">
        <f>L73+L74</f>
        <v>65.0</v>
      </c>
      <c r="M75" s="52">
        <f>M73+M74</f>
        <v>65.0</v>
      </c>
      <c r="N75" s="52">
        <f>N73+N74</f>
        <v>65.0</v>
      </c>
      <c r="O75" s="52">
        <f>O73+O74</f>
        <v>65.0</v>
      </c>
      <c r="P75" s="52">
        <f>P73+P74</f>
        <v>65.0</v>
      </c>
      <c r="Q75" s="52">
        <f>Q73+Q74</f>
        <v>65.0</v>
      </c>
      <c r="R75" s="52">
        <f>R73+R74</f>
        <v>65.0</v>
      </c>
      <c r="S75" s="52">
        <f>S73+S74</f>
        <v>65.0</v>
      </c>
      <c r="T75" s="52">
        <f>T73+T74</f>
        <v>65.0</v>
      </c>
      <c r="U75" s="52">
        <f>U73+U74</f>
        <v>65.0</v>
      </c>
      <c r="V75" s="52">
        <f>V73+V74</f>
        <v>65.0</v>
      </c>
      <c r="W75" s="56">
        <f>SUM(F75:V75)</f>
        <v>1105.0</v>
      </c>
      <c r="X75" s="57"/>
      <c r="Y75" s="57"/>
      <c r="Z75" s="58"/>
    </row>
    <row r="77" spans="8:8" ht="14.95">
      <c r="A77" s="59"/>
      <c r="B77" s="59"/>
      <c r="C77" s="60" t="s">
        <v>202</v>
      </c>
      <c r="D77" s="60"/>
      <c r="E77" s="60"/>
      <c r="F77" s="60"/>
    </row>
    <row r="78" spans="8:8">
      <c r="A78" s="59"/>
      <c r="B78" s="59"/>
      <c r="C78" s="61" t="s">
        <v>196</v>
      </c>
      <c r="D78" s="61"/>
      <c r="E78" s="61"/>
      <c r="F78" s="15">
        <v>65.0</v>
      </c>
    </row>
    <row r="79" spans="8:8">
      <c r="A79" s="59"/>
      <c r="B79" s="59"/>
      <c r="C79" s="61" t="s">
        <v>197</v>
      </c>
      <c r="D79" s="61"/>
      <c r="E79" s="61"/>
      <c r="F79" s="15">
        <f>65*20</f>
        <v>1300.0</v>
      </c>
    </row>
    <row r="80" spans="8:8">
      <c r="A80" s="59"/>
      <c r="B80" s="59"/>
      <c r="C80" s="61" t="s">
        <v>199</v>
      </c>
      <c r="D80" s="61"/>
      <c r="E80" s="61"/>
      <c r="F80" s="15">
        <f>Y72</f>
        <v>503.5</v>
      </c>
    </row>
    <row r="81" spans="8:8">
      <c r="A81" s="59"/>
      <c r="B81" s="59"/>
      <c r="C81" s="62" t="s">
        <v>201</v>
      </c>
      <c r="D81" s="62"/>
      <c r="E81" s="62"/>
      <c r="F81" s="63">
        <f>100*F80/F79</f>
        <v>38.73076923076923</v>
      </c>
    </row>
  </sheetData>
  <mergeCells count="17">
    <mergeCell ref="W73:Z73"/>
    <mergeCell ref="W74:Z74"/>
    <mergeCell ref="W75:Z75"/>
    <mergeCell ref="W72:X72"/>
    <mergeCell ref="C77:F77"/>
    <mergeCell ref="Z4:Z6"/>
    <mergeCell ref="A3:Z3"/>
    <mergeCell ref="C4:C6"/>
    <mergeCell ref="F4:V4"/>
    <mergeCell ref="A4:A6"/>
    <mergeCell ref="D4:D6"/>
    <mergeCell ref="E4:E6"/>
    <mergeCell ref="W4:W6"/>
    <mergeCell ref="A1:Z1"/>
    <mergeCell ref="Y4:Y6"/>
    <mergeCell ref="A2:Z2"/>
    <mergeCell ref="X4:X6"/>
  </mergeCells>
  <pageMargins left="0.28" right="0.24" top="0.75" bottom="0.75" header="0.3" footer="0.3"/>
</worksheet>
</file>

<file path=xl/worksheets/sheet4.xml><?xml version="1.0" encoding="utf-8"?>
<worksheet xmlns:r="http://schemas.openxmlformats.org/officeDocument/2006/relationships" xmlns="http://schemas.openxmlformats.org/spreadsheetml/2006/main">
  <sheetPr>
    <tabColor rgb="FF00B0F0"/>
  </sheetPr>
  <dimension ref="A1:BL133"/>
  <sheetViews>
    <sheetView workbookViewId="0" zoomScale="102">
      <pane xSplit="1" ySplit="5" topLeftCell="Q6" state="frozen" activePane="bottomRight"/>
      <selection pane="bottomRight" activeCell="S76" sqref="S76"/>
    </sheetView>
  </sheetViews>
  <sheetFormatPr defaultRowHeight="16.25" defaultColWidth="10"/>
  <cols>
    <col min="1" max="1" customWidth="1" width="5.0625" style="0"/>
    <col min="2" max="2" customWidth="1" width="19.871094" style="0"/>
    <col min="3" max="3" customWidth="1" width="5.0" style="0"/>
    <col min="4" max="4" customWidth="1" width="4.8710938" style="0"/>
    <col min="5" max="5" customWidth="1" width="5.6914062" style="0"/>
    <col min="6" max="6" customWidth="1" width="4.6210938" style="0"/>
    <col min="7" max="7" customWidth="1" width="4.4414062" style="0"/>
    <col min="8" max="8" customWidth="1" width="3.8710938" style="0"/>
    <col min="9" max="9" customWidth="1" width="4.3125" style="0"/>
    <col min="10" max="10" customWidth="1" width="3.6210938" style="0"/>
    <col min="11" max="11" customWidth="1" width="3.6210938" style="0"/>
    <col min="12" max="12" customWidth="1" width="3.75" style="0"/>
    <col min="13" max="13" customWidth="1" width="5.0" style="0"/>
    <col min="14" max="14" customWidth="1" width="3.8710938" style="0"/>
    <col min="15" max="15" customWidth="1" width="4.1210938" style="0"/>
    <col min="16" max="16" customWidth="1" width="4.0625" style="0"/>
    <col min="17" max="17" customWidth="1" width="4.25" style="0"/>
    <col min="18" max="18" customWidth="1" width="5.0" style="0"/>
    <col min="19" max="19" customWidth="1" width="5.1914062" style="0"/>
    <col min="20" max="20" customWidth="1" width="4.6210938" style="0"/>
    <col min="21" max="21" customWidth="1" width="5.75" style="0"/>
    <col min="22" max="22" customWidth="1" width="5.3710938" style="0"/>
    <col min="257" max="16384" width="9" style="0" hidden="0"/>
  </cols>
  <sheetData>
    <row r="1" spans="8:8">
      <c r="A1" s="64" t="s">
        <v>203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8:8" ht="18.1" customHeight="1">
      <c r="A2" s="65" t="s">
        <v>189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8:8">
      <c r="A3" s="66" t="s">
        <v>0</v>
      </c>
      <c r="B3" s="23" t="s">
        <v>1</v>
      </c>
      <c r="C3" s="23" t="s">
        <v>297</v>
      </c>
      <c r="D3" s="23" t="s">
        <v>298</v>
      </c>
      <c r="E3" s="65" t="s">
        <v>22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6" t="s">
        <v>2</v>
      </c>
      <c r="T3" s="66" t="s">
        <v>3</v>
      </c>
      <c r="U3" s="66" t="s">
        <v>23</v>
      </c>
      <c r="V3" s="15" t="s">
        <v>4</v>
      </c>
    </row>
    <row r="4" spans="8:8" ht="13.55" customHeight="1">
      <c r="A4" s="66"/>
      <c r="B4" s="23"/>
      <c r="C4" s="23"/>
      <c r="D4" s="23"/>
      <c r="E4" s="65">
        <v>1.0</v>
      </c>
      <c r="F4" s="65">
        <v>2.0</v>
      </c>
      <c r="G4" s="65">
        <v>3.0</v>
      </c>
      <c r="H4" s="65">
        <v>4.0</v>
      </c>
      <c r="I4" s="65">
        <v>5.0</v>
      </c>
      <c r="J4" s="65">
        <v>6.0</v>
      </c>
      <c r="K4" s="65">
        <v>7.0</v>
      </c>
      <c r="L4" s="65">
        <v>8.0</v>
      </c>
      <c r="M4" s="65">
        <v>9.0</v>
      </c>
      <c r="N4" s="65">
        <v>10.0</v>
      </c>
      <c r="O4" s="65">
        <v>11.0</v>
      </c>
      <c r="P4" s="65">
        <v>12.0</v>
      </c>
      <c r="Q4" s="65">
        <v>13.0</v>
      </c>
      <c r="R4" s="65">
        <v>14.0</v>
      </c>
      <c r="S4" s="66"/>
      <c r="T4" s="66"/>
      <c r="U4" s="66"/>
      <c r="V4" s="15"/>
    </row>
    <row r="5" spans="8:8" ht="13.2" customHeight="1">
      <c r="A5" s="66"/>
      <c r="B5" s="23"/>
      <c r="C5" s="23"/>
      <c r="D5" s="23"/>
      <c r="E5" s="31">
        <v>1.0</v>
      </c>
      <c r="F5" s="31">
        <v>1.0</v>
      </c>
      <c r="G5" s="31">
        <v>1.0</v>
      </c>
      <c r="H5" s="31">
        <v>1.0</v>
      </c>
      <c r="I5" s="31">
        <v>1.0</v>
      </c>
      <c r="J5" s="31">
        <v>1.0</v>
      </c>
      <c r="K5" s="31">
        <v>1.0</v>
      </c>
      <c r="L5" s="31">
        <v>1.0</v>
      </c>
      <c r="M5" s="31">
        <v>1.0</v>
      </c>
      <c r="N5" s="31">
        <v>2.0</v>
      </c>
      <c r="O5" s="31">
        <v>2.0</v>
      </c>
      <c r="P5" s="31">
        <v>2.0</v>
      </c>
      <c r="Q5" s="31">
        <v>2.0</v>
      </c>
      <c r="R5" s="31">
        <v>3.0</v>
      </c>
      <c r="S5" s="66"/>
      <c r="T5" s="66"/>
      <c r="U5" s="66"/>
      <c r="V5" s="15"/>
    </row>
    <row r="6" spans="8:8">
      <c r="A6" s="15">
        <v>1.0</v>
      </c>
      <c r="B6" s="34" t="s">
        <v>296</v>
      </c>
      <c r="C6" s="31" t="s">
        <v>299</v>
      </c>
      <c r="D6" s="31" t="s">
        <v>300</v>
      </c>
      <c r="E6" s="15">
        <v>1.0</v>
      </c>
      <c r="F6" s="15">
        <v>1.0</v>
      </c>
      <c r="G6" s="15">
        <v>1.0</v>
      </c>
      <c r="H6" s="15">
        <v>1.0</v>
      </c>
      <c r="I6" s="15">
        <v>1.0</v>
      </c>
      <c r="J6" s="15">
        <v>0.0</v>
      </c>
      <c r="K6" s="15">
        <v>1.0</v>
      </c>
      <c r="L6" s="15">
        <v>1.0</v>
      </c>
      <c r="M6" s="15">
        <v>0.0</v>
      </c>
      <c r="N6" s="15">
        <v>0.0</v>
      </c>
      <c r="O6" s="15">
        <v>2.0</v>
      </c>
      <c r="P6" s="15">
        <v>0.0</v>
      </c>
      <c r="Q6" s="15">
        <v>2.0</v>
      </c>
      <c r="R6" s="15">
        <v>3.0</v>
      </c>
      <c r="S6" s="15">
        <f>14-T6</f>
        <v>10.0</v>
      </c>
      <c r="T6" s="15">
        <f>COUNTIF(E6:R6,0)</f>
        <v>4.0</v>
      </c>
      <c r="U6" s="15">
        <f>SUM(E6:R6)</f>
        <v>14.0</v>
      </c>
      <c r="V6" s="15" t="str">
        <f>IF(U6&gt;=6,"pass",IF(U6&lt;=5.9,"fail", ))</f>
        <v>pass</v>
      </c>
    </row>
    <row r="7" spans="8:8">
      <c r="A7" s="15">
        <v>2.0</v>
      </c>
      <c r="B7" s="37" t="s">
        <v>301</v>
      </c>
      <c r="C7" s="31" t="s">
        <v>299</v>
      </c>
      <c r="D7" s="31" t="s">
        <v>300</v>
      </c>
      <c r="E7" s="15">
        <v>1.0</v>
      </c>
      <c r="F7" s="15">
        <v>1.0</v>
      </c>
      <c r="G7" s="15">
        <v>1.0</v>
      </c>
      <c r="H7" s="15">
        <v>1.0</v>
      </c>
      <c r="I7" s="15">
        <v>1.0</v>
      </c>
      <c r="J7" s="15">
        <v>1.0</v>
      </c>
      <c r="K7" s="15">
        <v>1.0</v>
      </c>
      <c r="L7" s="15">
        <v>1.0</v>
      </c>
      <c r="M7" s="15">
        <v>1.0</v>
      </c>
      <c r="N7" s="15">
        <v>2.0</v>
      </c>
      <c r="O7" s="15">
        <v>2.0</v>
      </c>
      <c r="P7" s="15">
        <v>1.0</v>
      </c>
      <c r="Q7" s="15">
        <v>2.0</v>
      </c>
      <c r="R7" s="15">
        <v>3.0</v>
      </c>
      <c r="S7" s="15">
        <f>14-T7</f>
        <v>14.0</v>
      </c>
      <c r="T7" s="15">
        <f>COUNTIF(E7:R7,0)</f>
        <v>0.0</v>
      </c>
      <c r="U7" s="15">
        <f>SUM(E7:R7)</f>
        <v>19.0</v>
      </c>
      <c r="V7" s="15" t="str">
        <f>IF(U7&gt;=6,"pass",IF(U7&lt;=5.9,"fail", ))</f>
        <v>pass</v>
      </c>
    </row>
    <row r="8" spans="8:8">
      <c r="A8" s="15">
        <v>3.0</v>
      </c>
      <c r="B8" s="34" t="s">
        <v>302</v>
      </c>
      <c r="C8" s="31" t="s">
        <v>299</v>
      </c>
      <c r="D8" s="31" t="s">
        <v>300</v>
      </c>
      <c r="E8" s="15">
        <v>1.0</v>
      </c>
      <c r="F8" s="15">
        <v>1.0</v>
      </c>
      <c r="G8" s="15">
        <v>1.0</v>
      </c>
      <c r="H8" s="15">
        <v>1.0</v>
      </c>
      <c r="I8" s="15">
        <v>1.0</v>
      </c>
      <c r="J8" s="15">
        <v>1.0</v>
      </c>
      <c r="K8" s="15">
        <v>1.0</v>
      </c>
      <c r="L8" s="15">
        <v>1.0</v>
      </c>
      <c r="M8" s="15">
        <v>1.0</v>
      </c>
      <c r="N8" s="15">
        <v>2.0</v>
      </c>
      <c r="O8" s="15">
        <v>2.0</v>
      </c>
      <c r="P8" s="15">
        <v>2.0</v>
      </c>
      <c r="Q8" s="15">
        <v>2.0</v>
      </c>
      <c r="R8" s="15">
        <v>3.0</v>
      </c>
      <c r="S8" s="15">
        <f>14-T8</f>
        <v>14.0</v>
      </c>
      <c r="T8" s="15">
        <f>COUNTIF(E8:R8,0)</f>
        <v>0.0</v>
      </c>
      <c r="U8" s="15">
        <f>SUM(E8:R8)</f>
        <v>20.0</v>
      </c>
      <c r="V8" s="15" t="str">
        <f>IF(U8&gt;=6,"pass",IF(U8&lt;=5.9,"fail", ))</f>
        <v>pass</v>
      </c>
    </row>
    <row r="9" spans="8:8">
      <c r="A9" s="15">
        <v>4.0</v>
      </c>
      <c r="B9" s="34" t="s">
        <v>303</v>
      </c>
      <c r="C9" s="31" t="s">
        <v>299</v>
      </c>
      <c r="D9" s="31" t="s">
        <v>304</v>
      </c>
      <c r="E9" s="15">
        <v>1.0</v>
      </c>
      <c r="F9" s="15">
        <v>1.0</v>
      </c>
      <c r="G9" s="15">
        <v>1.0</v>
      </c>
      <c r="H9" s="15">
        <v>1.0</v>
      </c>
      <c r="I9" s="15">
        <v>1.0</v>
      </c>
      <c r="J9" s="15">
        <v>1.0</v>
      </c>
      <c r="K9" s="15">
        <v>1.0</v>
      </c>
      <c r="L9" s="15">
        <v>1.0</v>
      </c>
      <c r="M9" s="15">
        <v>1.0</v>
      </c>
      <c r="N9" s="15">
        <v>1.0</v>
      </c>
      <c r="O9" s="15">
        <v>2.0</v>
      </c>
      <c r="P9" s="15">
        <v>1.0</v>
      </c>
      <c r="Q9" s="15">
        <v>2.0</v>
      </c>
      <c r="R9" s="15">
        <v>3.0</v>
      </c>
      <c r="S9" s="15">
        <f>14-T9</f>
        <v>14.0</v>
      </c>
      <c r="T9" s="15">
        <f>COUNTIF(E9:R9,0)</f>
        <v>0.0</v>
      </c>
      <c r="U9" s="15">
        <f>SUM(E9:R9)</f>
        <v>18.0</v>
      </c>
      <c r="V9" s="15" t="str">
        <f>IF(U9&gt;=6,"pass",IF(U9&lt;=5.9,"fail", ))</f>
        <v>pass</v>
      </c>
    </row>
    <row r="10" spans="8:8">
      <c r="A10" s="15">
        <v>5.0</v>
      </c>
      <c r="B10" s="34" t="s">
        <v>305</v>
      </c>
      <c r="C10" s="31" t="s">
        <v>306</v>
      </c>
      <c r="D10" s="31" t="s">
        <v>307</v>
      </c>
      <c r="E10" s="15">
        <v>1.0</v>
      </c>
      <c r="F10" s="15">
        <v>1.0</v>
      </c>
      <c r="G10" s="15">
        <v>1.0</v>
      </c>
      <c r="H10" s="15">
        <v>1.0</v>
      </c>
      <c r="I10" s="15">
        <v>1.0</v>
      </c>
      <c r="J10" s="15">
        <v>1.0</v>
      </c>
      <c r="K10" s="15">
        <v>1.0</v>
      </c>
      <c r="L10" s="15">
        <v>1.0</v>
      </c>
      <c r="M10" s="15">
        <v>1.0</v>
      </c>
      <c r="N10" s="15">
        <v>2.0</v>
      </c>
      <c r="O10" s="15">
        <v>1.0</v>
      </c>
      <c r="P10" s="15">
        <v>2.0</v>
      </c>
      <c r="Q10" s="15">
        <v>2.0</v>
      </c>
      <c r="R10" s="15">
        <v>3.0</v>
      </c>
      <c r="S10" s="15">
        <f>14-T10</f>
        <v>14.0</v>
      </c>
      <c r="T10" s="15">
        <f>COUNTIF(E10:R10,0)</f>
        <v>0.0</v>
      </c>
      <c r="U10" s="15">
        <f>SUM(E10:R10)</f>
        <v>19.0</v>
      </c>
      <c r="V10" s="15" t="str">
        <f>IF(U10&gt;=6,"pass",IF(U10&lt;=5.9,"fail", ))</f>
        <v>pass</v>
      </c>
    </row>
    <row r="11" spans="8:8">
      <c r="A11" s="15">
        <v>6.0</v>
      </c>
      <c r="B11" s="34" t="s">
        <v>308</v>
      </c>
      <c r="C11" s="31" t="s">
        <v>306</v>
      </c>
      <c r="D11" s="31" t="s">
        <v>307</v>
      </c>
      <c r="E11" s="15">
        <v>1.0</v>
      </c>
      <c r="F11" s="15">
        <v>1.0</v>
      </c>
      <c r="G11" s="15">
        <v>1.0</v>
      </c>
      <c r="H11" s="15">
        <v>1.0</v>
      </c>
      <c r="I11" s="15">
        <v>1.0</v>
      </c>
      <c r="J11" s="15">
        <v>1.0</v>
      </c>
      <c r="K11" s="15">
        <v>1.0</v>
      </c>
      <c r="L11" s="15">
        <v>1.0</v>
      </c>
      <c r="M11" s="15">
        <v>1.0</v>
      </c>
      <c r="N11" s="15">
        <v>2.0</v>
      </c>
      <c r="O11" s="15">
        <v>1.0</v>
      </c>
      <c r="P11" s="15">
        <v>2.0</v>
      </c>
      <c r="Q11" s="15">
        <v>2.0</v>
      </c>
      <c r="R11" s="15">
        <v>2.0</v>
      </c>
      <c r="S11" s="15">
        <f>14-T11</f>
        <v>14.0</v>
      </c>
      <c r="T11" s="15">
        <f>COUNTIF(E11:R11,0)</f>
        <v>0.0</v>
      </c>
      <c r="U11" s="15">
        <f>SUM(E11:R11)</f>
        <v>18.0</v>
      </c>
      <c r="V11" s="15" t="str">
        <f>IF(U11&gt;=6,"pass",IF(U11&lt;=5.9,"fail", ))</f>
        <v>pass</v>
      </c>
    </row>
    <row r="12" spans="8:8">
      <c r="A12" s="15">
        <v>7.0</v>
      </c>
      <c r="B12" s="34" t="s">
        <v>309</v>
      </c>
      <c r="C12" s="31" t="s">
        <v>306</v>
      </c>
      <c r="D12" s="31" t="s">
        <v>307</v>
      </c>
      <c r="E12" s="15">
        <v>1.0</v>
      </c>
      <c r="F12" s="15">
        <v>1.0</v>
      </c>
      <c r="G12" s="15">
        <v>1.0</v>
      </c>
      <c r="H12" s="15">
        <v>1.0</v>
      </c>
      <c r="I12" s="15">
        <v>1.0</v>
      </c>
      <c r="J12" s="15">
        <v>1.0</v>
      </c>
      <c r="K12" s="15">
        <v>1.0</v>
      </c>
      <c r="L12" s="15">
        <v>1.0</v>
      </c>
      <c r="M12" s="15">
        <v>1.0</v>
      </c>
      <c r="N12" s="15">
        <v>1.0</v>
      </c>
      <c r="O12" s="15">
        <v>2.0</v>
      </c>
      <c r="P12" s="15">
        <v>2.0</v>
      </c>
      <c r="Q12" s="15">
        <v>2.0</v>
      </c>
      <c r="R12" s="15">
        <v>3.0</v>
      </c>
      <c r="S12" s="15">
        <f>14-T12</f>
        <v>14.0</v>
      </c>
      <c r="T12" s="15">
        <f>COUNTIF(E12:R12,0)</f>
        <v>0.0</v>
      </c>
      <c r="U12" s="15">
        <f>SUM(E12:R12)</f>
        <v>19.0</v>
      </c>
      <c r="V12" s="15" t="str">
        <f>IF(U12&gt;=6,"pass",IF(U12&lt;=5.9,"fail", ))</f>
        <v>pass</v>
      </c>
    </row>
    <row r="13" spans="8:8">
      <c r="A13" s="15">
        <v>8.0</v>
      </c>
      <c r="B13" s="34" t="s">
        <v>310</v>
      </c>
      <c r="C13" s="31" t="s">
        <v>306</v>
      </c>
      <c r="D13" s="31" t="s">
        <v>307</v>
      </c>
      <c r="E13" s="15">
        <v>1.0</v>
      </c>
      <c r="F13" s="15">
        <v>1.0</v>
      </c>
      <c r="G13" s="15">
        <v>1.0</v>
      </c>
      <c r="H13" s="15">
        <v>1.0</v>
      </c>
      <c r="I13" s="15">
        <v>1.0</v>
      </c>
      <c r="J13" s="15">
        <v>1.0</v>
      </c>
      <c r="K13" s="15">
        <v>1.0</v>
      </c>
      <c r="L13" s="15">
        <v>1.0</v>
      </c>
      <c r="M13" s="15">
        <v>1.0</v>
      </c>
      <c r="N13" s="15">
        <v>1.0</v>
      </c>
      <c r="O13" s="15">
        <v>0.0</v>
      </c>
      <c r="P13" s="15">
        <v>2.0</v>
      </c>
      <c r="Q13" s="15">
        <v>2.0</v>
      </c>
      <c r="R13" s="15">
        <v>3.0</v>
      </c>
      <c r="S13" s="15">
        <f>14-T13</f>
        <v>13.0</v>
      </c>
      <c r="T13" s="15">
        <f>COUNTIF(E13:R13,0)</f>
        <v>1.0</v>
      </c>
      <c r="U13" s="15">
        <f>SUM(E13:R13)</f>
        <v>17.0</v>
      </c>
      <c r="V13" s="15" t="str">
        <f>IF(U13&gt;=6,"pass",IF(U13&lt;=5.9,"fail", ))</f>
        <v>pass</v>
      </c>
    </row>
    <row r="14" spans="8:8">
      <c r="A14" s="15">
        <v>9.0</v>
      </c>
      <c r="B14" s="34" t="s">
        <v>311</v>
      </c>
      <c r="C14" s="31" t="s">
        <v>306</v>
      </c>
      <c r="D14" s="31" t="s">
        <v>307</v>
      </c>
      <c r="E14" s="15">
        <v>1.0</v>
      </c>
      <c r="F14" s="15">
        <v>1.0</v>
      </c>
      <c r="G14" s="15">
        <v>1.0</v>
      </c>
      <c r="H14" s="15">
        <v>1.0</v>
      </c>
      <c r="I14" s="15">
        <v>1.0</v>
      </c>
      <c r="J14" s="15">
        <v>1.0</v>
      </c>
      <c r="K14" s="15">
        <v>1.0</v>
      </c>
      <c r="L14" s="15">
        <v>1.0</v>
      </c>
      <c r="M14" s="15">
        <v>1.0</v>
      </c>
      <c r="N14" s="15">
        <v>2.0</v>
      </c>
      <c r="O14" s="15">
        <v>2.0</v>
      </c>
      <c r="P14" s="15">
        <v>1.0</v>
      </c>
      <c r="Q14" s="15">
        <v>2.0</v>
      </c>
      <c r="R14" s="15">
        <v>3.0</v>
      </c>
      <c r="S14" s="15">
        <f>14-T14</f>
        <v>14.0</v>
      </c>
      <c r="T14" s="15">
        <f>COUNTIF(E14:R14,0)</f>
        <v>0.0</v>
      </c>
      <c r="U14" s="15">
        <f>SUM(E14:R14)</f>
        <v>19.0</v>
      </c>
      <c r="V14" s="15" t="str">
        <f>IF(U14&gt;=6,"pass",IF(U14&lt;=5.9,"fail", ))</f>
        <v>pass</v>
      </c>
    </row>
    <row r="15" spans="8:8">
      <c r="A15" s="15">
        <v>10.0</v>
      </c>
      <c r="B15" s="34" t="s">
        <v>312</v>
      </c>
      <c r="C15" s="31" t="s">
        <v>306</v>
      </c>
      <c r="D15" s="31" t="s">
        <v>307</v>
      </c>
      <c r="E15" s="15">
        <v>1.0</v>
      </c>
      <c r="F15" s="15">
        <v>1.0</v>
      </c>
      <c r="G15" s="15">
        <v>1.0</v>
      </c>
      <c r="H15" s="15">
        <v>1.0</v>
      </c>
      <c r="I15" s="15">
        <v>1.0</v>
      </c>
      <c r="J15" s="15">
        <v>1.0</v>
      </c>
      <c r="K15" s="15">
        <v>1.0</v>
      </c>
      <c r="L15" s="15">
        <v>1.0</v>
      </c>
      <c r="M15" s="15">
        <v>1.0</v>
      </c>
      <c r="N15" s="15">
        <v>2.0</v>
      </c>
      <c r="O15" s="15">
        <v>2.0</v>
      </c>
      <c r="P15" s="15">
        <v>1.0</v>
      </c>
      <c r="Q15" s="15">
        <v>2.0</v>
      </c>
      <c r="R15" s="15">
        <v>3.0</v>
      </c>
      <c r="S15" s="15">
        <f>14-T15</f>
        <v>14.0</v>
      </c>
      <c r="T15" s="15">
        <f>COUNTIF(E15:R15,0)</f>
        <v>0.0</v>
      </c>
      <c r="U15" s="15">
        <f>SUM(E15:R15)</f>
        <v>19.0</v>
      </c>
      <c r="V15" s="15" t="str">
        <f>IF(U15&gt;=6,"pass",IF(U15&lt;=5.9,"fail", ))</f>
        <v>pass</v>
      </c>
    </row>
    <row r="16" spans="8:8">
      <c r="A16" s="15">
        <v>11.0</v>
      </c>
      <c r="B16" s="34" t="s">
        <v>313</v>
      </c>
      <c r="C16" s="31" t="s">
        <v>306</v>
      </c>
      <c r="D16" s="31" t="s">
        <v>307</v>
      </c>
      <c r="E16" s="15">
        <v>1.0</v>
      </c>
      <c r="F16" s="15">
        <v>1.0</v>
      </c>
      <c r="G16" s="15">
        <v>1.0</v>
      </c>
      <c r="H16" s="15">
        <v>1.0</v>
      </c>
      <c r="I16" s="15">
        <v>1.0</v>
      </c>
      <c r="J16" s="15">
        <v>1.0</v>
      </c>
      <c r="K16" s="15">
        <v>1.0</v>
      </c>
      <c r="L16" s="15">
        <v>1.0</v>
      </c>
      <c r="M16" s="15">
        <v>1.0</v>
      </c>
      <c r="N16" s="15">
        <v>2.0</v>
      </c>
      <c r="O16" s="15">
        <v>2.0</v>
      </c>
      <c r="P16" s="15">
        <v>2.0</v>
      </c>
      <c r="Q16" s="15">
        <v>2.0</v>
      </c>
      <c r="R16" s="15">
        <v>3.0</v>
      </c>
      <c r="S16" s="15">
        <f>14-T16</f>
        <v>14.0</v>
      </c>
      <c r="T16" s="15">
        <f>COUNTIF(E16:R16,0)</f>
        <v>0.0</v>
      </c>
      <c r="U16" s="15">
        <f>SUM(E16:R16)</f>
        <v>20.0</v>
      </c>
      <c r="V16" s="15" t="str">
        <f>IF(U16&gt;=6,"pass",IF(U16&lt;=5.9,"fail", ))</f>
        <v>pass</v>
      </c>
    </row>
    <row r="17" spans="8:8">
      <c r="A17" s="15">
        <v>12.0</v>
      </c>
      <c r="B17" s="34" t="s">
        <v>314</v>
      </c>
      <c r="C17" s="31" t="s">
        <v>306</v>
      </c>
      <c r="D17" s="31" t="s">
        <v>307</v>
      </c>
      <c r="E17" s="15">
        <v>1.0</v>
      </c>
      <c r="F17" s="15">
        <v>1.0</v>
      </c>
      <c r="G17" s="15">
        <v>1.0</v>
      </c>
      <c r="H17" s="15">
        <v>1.0</v>
      </c>
      <c r="I17" s="15">
        <v>1.0</v>
      </c>
      <c r="J17" s="15">
        <v>1.0</v>
      </c>
      <c r="K17" s="15">
        <v>1.0</v>
      </c>
      <c r="L17" s="15">
        <v>1.0</v>
      </c>
      <c r="M17" s="15">
        <v>1.0</v>
      </c>
      <c r="N17" s="15">
        <v>2.0</v>
      </c>
      <c r="O17" s="15">
        <v>2.0</v>
      </c>
      <c r="P17" s="15">
        <v>2.0</v>
      </c>
      <c r="Q17" s="15">
        <v>2.0</v>
      </c>
      <c r="R17" s="15">
        <v>3.0</v>
      </c>
      <c r="S17" s="15">
        <f>14-T17</f>
        <v>14.0</v>
      </c>
      <c r="T17" s="15">
        <f>COUNTIF(E17:R17,0)</f>
        <v>0.0</v>
      </c>
      <c r="U17" s="15">
        <f>SUM(E17:R17)</f>
        <v>20.0</v>
      </c>
      <c r="V17" s="15" t="str">
        <f>IF(U17&gt;=6,"pass",IF(U17&lt;=5.9,"fail", ))</f>
        <v>pass</v>
      </c>
    </row>
    <row r="18" spans="8:8">
      <c r="A18" s="15">
        <v>13.0</v>
      </c>
      <c r="B18" s="34" t="s">
        <v>315</v>
      </c>
      <c r="C18" s="31" t="s">
        <v>306</v>
      </c>
      <c r="D18" s="31" t="s">
        <v>307</v>
      </c>
      <c r="E18" s="15">
        <v>1.0</v>
      </c>
      <c r="F18" s="15">
        <v>1.0</v>
      </c>
      <c r="G18" s="15">
        <v>1.0</v>
      </c>
      <c r="H18" s="15">
        <v>1.0</v>
      </c>
      <c r="I18" s="15">
        <v>1.0</v>
      </c>
      <c r="J18" s="15">
        <v>1.0</v>
      </c>
      <c r="K18" s="15">
        <v>1.0</v>
      </c>
      <c r="L18" s="15">
        <v>1.0</v>
      </c>
      <c r="M18" s="15">
        <v>1.0</v>
      </c>
      <c r="N18" s="15">
        <v>2.0</v>
      </c>
      <c r="O18" s="15">
        <v>2.0</v>
      </c>
      <c r="P18" s="15">
        <v>2.0</v>
      </c>
      <c r="Q18" s="15">
        <v>2.0</v>
      </c>
      <c r="R18" s="15">
        <v>2.0</v>
      </c>
      <c r="S18" s="15">
        <f>14-T18</f>
        <v>14.0</v>
      </c>
      <c r="T18" s="15">
        <f>COUNTIF(E18:R18,0)</f>
        <v>0.0</v>
      </c>
      <c r="U18" s="15">
        <f>SUM(E18:R18)</f>
        <v>19.0</v>
      </c>
      <c r="V18" s="15" t="str">
        <f>IF(U18&gt;=6,"pass",IF(U18&lt;=5.9,"fail", ))</f>
        <v>pass</v>
      </c>
    </row>
    <row r="19" spans="8:8">
      <c r="A19" s="15">
        <v>14.0</v>
      </c>
      <c r="B19" s="34" t="s">
        <v>316</v>
      </c>
      <c r="C19" s="31" t="s">
        <v>306</v>
      </c>
      <c r="D19" s="31" t="s">
        <v>307</v>
      </c>
      <c r="E19" s="15">
        <v>1.0</v>
      </c>
      <c r="F19" s="15">
        <v>1.0</v>
      </c>
      <c r="G19" s="15">
        <v>1.0</v>
      </c>
      <c r="H19" s="15">
        <v>1.0</v>
      </c>
      <c r="I19" s="15">
        <v>1.0</v>
      </c>
      <c r="J19" s="15">
        <v>1.0</v>
      </c>
      <c r="K19" s="15">
        <v>1.0</v>
      </c>
      <c r="L19" s="15">
        <v>1.0</v>
      </c>
      <c r="M19" s="15">
        <v>1.0</v>
      </c>
      <c r="N19" s="15">
        <v>1.0</v>
      </c>
      <c r="O19" s="15">
        <v>2.0</v>
      </c>
      <c r="P19" s="15">
        <v>1.0</v>
      </c>
      <c r="Q19" s="15">
        <v>2.0</v>
      </c>
      <c r="R19" s="15">
        <v>3.0</v>
      </c>
      <c r="S19" s="15">
        <f>14-T19</f>
        <v>14.0</v>
      </c>
      <c r="T19" s="15">
        <f>COUNTIF(E19:R19,0)</f>
        <v>0.0</v>
      </c>
      <c r="U19" s="15">
        <f>SUM(E19:R19)</f>
        <v>18.0</v>
      </c>
      <c r="V19" s="15" t="str">
        <f>IF(U19&gt;=6,"pass",IF(U19&lt;=5.9,"fail", ))</f>
        <v>pass</v>
      </c>
    </row>
    <row r="20" spans="8:8">
      <c r="A20" s="15">
        <v>15.0</v>
      </c>
      <c r="B20" s="34" t="s">
        <v>317</v>
      </c>
      <c r="C20" s="31" t="s">
        <v>306</v>
      </c>
      <c r="D20" s="31" t="s">
        <v>307</v>
      </c>
      <c r="E20" s="15">
        <v>1.0</v>
      </c>
      <c r="F20" s="15">
        <v>1.0</v>
      </c>
      <c r="G20" s="15">
        <v>1.0</v>
      </c>
      <c r="H20" s="15">
        <v>1.0</v>
      </c>
      <c r="I20" s="15">
        <v>1.0</v>
      </c>
      <c r="J20" s="15">
        <v>0.0</v>
      </c>
      <c r="K20" s="15">
        <v>1.0</v>
      </c>
      <c r="L20" s="15">
        <v>1.0</v>
      </c>
      <c r="M20" s="15">
        <v>1.0</v>
      </c>
      <c r="N20" s="15">
        <v>0.0</v>
      </c>
      <c r="O20" s="15">
        <v>1.0</v>
      </c>
      <c r="P20" s="15">
        <v>0.0</v>
      </c>
      <c r="Q20" s="15">
        <v>2.0</v>
      </c>
      <c r="R20" s="15">
        <v>1.0</v>
      </c>
      <c r="S20" s="15">
        <f>14-T20</f>
        <v>11.0</v>
      </c>
      <c r="T20" s="15">
        <f>COUNTIF(E20:R20,0)</f>
        <v>3.0</v>
      </c>
      <c r="U20" s="15">
        <f>SUM(E20:R20)</f>
        <v>12.0</v>
      </c>
      <c r="V20" s="15" t="str">
        <f>IF(U20&gt;=6,"pass",IF(U20&lt;=5.9,"fail", ))</f>
        <v>pass</v>
      </c>
    </row>
    <row r="21" spans="8:8">
      <c r="A21" s="15">
        <v>16.0</v>
      </c>
      <c r="B21" s="34" t="s">
        <v>318</v>
      </c>
      <c r="C21" s="31" t="s">
        <v>306</v>
      </c>
      <c r="D21" s="31" t="s">
        <v>307</v>
      </c>
      <c r="E21" s="15">
        <v>1.0</v>
      </c>
      <c r="F21" s="15">
        <v>1.0</v>
      </c>
      <c r="G21" s="15">
        <v>1.0</v>
      </c>
      <c r="H21" s="15">
        <v>1.0</v>
      </c>
      <c r="I21" s="15">
        <v>1.0</v>
      </c>
      <c r="J21" s="15">
        <v>1.0</v>
      </c>
      <c r="K21" s="15">
        <v>1.0</v>
      </c>
      <c r="L21" s="15">
        <v>1.0</v>
      </c>
      <c r="M21" s="15">
        <v>1.0</v>
      </c>
      <c r="N21" s="15">
        <v>1.0</v>
      </c>
      <c r="O21" s="15">
        <v>2.0</v>
      </c>
      <c r="P21" s="15">
        <v>0.0</v>
      </c>
      <c r="Q21" s="15">
        <v>1.0</v>
      </c>
      <c r="R21" s="15">
        <v>3.0</v>
      </c>
      <c r="S21" s="15">
        <f>14-T21</f>
        <v>13.0</v>
      </c>
      <c r="T21" s="15">
        <f>COUNTIF(E21:R21,0)</f>
        <v>1.0</v>
      </c>
      <c r="U21" s="15">
        <f>SUM(E21:R21)</f>
        <v>16.0</v>
      </c>
      <c r="V21" s="15" t="str">
        <f>IF(U21&gt;=6,"pass",IF(U21&lt;=5.9,"fail", ))</f>
        <v>pass</v>
      </c>
    </row>
    <row r="22" spans="8:8">
      <c r="A22" s="15">
        <v>17.0</v>
      </c>
      <c r="B22" s="34" t="s">
        <v>319</v>
      </c>
      <c r="C22" s="31" t="s">
        <v>306</v>
      </c>
      <c r="D22" s="31" t="s">
        <v>307</v>
      </c>
      <c r="E22" s="15">
        <v>1.0</v>
      </c>
      <c r="F22" s="15">
        <v>1.0</v>
      </c>
      <c r="G22" s="15">
        <v>1.0</v>
      </c>
      <c r="H22" s="15">
        <v>1.0</v>
      </c>
      <c r="I22" s="15">
        <v>1.0</v>
      </c>
      <c r="J22" s="15">
        <v>1.0</v>
      </c>
      <c r="K22" s="15">
        <v>1.0</v>
      </c>
      <c r="L22" s="15">
        <v>1.0</v>
      </c>
      <c r="M22" s="15">
        <v>1.0</v>
      </c>
      <c r="N22" s="15">
        <v>0.0</v>
      </c>
      <c r="O22" s="15">
        <v>2.0</v>
      </c>
      <c r="P22" s="15">
        <v>1.0</v>
      </c>
      <c r="Q22" s="15">
        <v>2.0</v>
      </c>
      <c r="R22" s="15">
        <v>2.0</v>
      </c>
      <c r="S22" s="15">
        <f>14-T22</f>
        <v>13.0</v>
      </c>
      <c r="T22" s="15">
        <f>COUNTIF(E22:R22,0)</f>
        <v>1.0</v>
      </c>
      <c r="U22" s="15">
        <f>SUM(E22:R22)</f>
        <v>16.0</v>
      </c>
      <c r="V22" s="15" t="str">
        <f>IF(U22&gt;=6,"pass",IF(U22&lt;=5.9,"fail", ))</f>
        <v>pass</v>
      </c>
    </row>
    <row r="23" spans="8:8">
      <c r="A23" s="15">
        <v>18.0</v>
      </c>
      <c r="B23" s="34" t="s">
        <v>320</v>
      </c>
      <c r="C23" s="31" t="s">
        <v>306</v>
      </c>
      <c r="D23" s="31" t="s">
        <v>307</v>
      </c>
      <c r="E23" s="15">
        <v>1.0</v>
      </c>
      <c r="F23" s="15">
        <v>1.0</v>
      </c>
      <c r="G23" s="15">
        <v>1.0</v>
      </c>
      <c r="H23" s="15">
        <v>1.0</v>
      </c>
      <c r="I23" s="15">
        <v>1.0</v>
      </c>
      <c r="J23" s="15">
        <v>0.0</v>
      </c>
      <c r="K23" s="15">
        <v>1.0</v>
      </c>
      <c r="L23" s="15">
        <v>1.0</v>
      </c>
      <c r="M23" s="15">
        <v>1.0</v>
      </c>
      <c r="N23" s="15">
        <v>1.0</v>
      </c>
      <c r="O23" s="15">
        <v>2.0</v>
      </c>
      <c r="P23" s="15">
        <v>1.0</v>
      </c>
      <c r="Q23" s="15">
        <v>2.0</v>
      </c>
      <c r="R23" s="15">
        <v>3.0</v>
      </c>
      <c r="S23" s="15">
        <f>14-T23</f>
        <v>13.0</v>
      </c>
      <c r="T23" s="15">
        <f>COUNTIF(E23:R23,0)</f>
        <v>1.0</v>
      </c>
      <c r="U23" s="15">
        <f>SUM(E23:R23)</f>
        <v>17.0</v>
      </c>
      <c r="V23" s="15" t="str">
        <f>IF(U23&gt;=6,"pass",IF(U23&lt;=5.9,"fail", ))</f>
        <v>pass</v>
      </c>
    </row>
    <row r="24" spans="8:8">
      <c r="A24" s="15">
        <v>19.0</v>
      </c>
      <c r="B24" s="34" t="s">
        <v>321</v>
      </c>
      <c r="C24" s="31" t="s">
        <v>306</v>
      </c>
      <c r="D24" s="31" t="s">
        <v>307</v>
      </c>
      <c r="E24" s="15">
        <v>1.0</v>
      </c>
      <c r="F24" s="15">
        <v>1.0</v>
      </c>
      <c r="G24" s="15">
        <v>1.0</v>
      </c>
      <c r="H24" s="15">
        <v>1.0</v>
      </c>
      <c r="I24" s="15">
        <v>1.0</v>
      </c>
      <c r="J24" s="15">
        <v>0.0</v>
      </c>
      <c r="K24" s="15">
        <v>1.0</v>
      </c>
      <c r="L24" s="15">
        <v>1.0</v>
      </c>
      <c r="M24" s="15">
        <v>1.0</v>
      </c>
      <c r="N24" s="15">
        <v>0.0</v>
      </c>
      <c r="O24" s="15">
        <v>2.0</v>
      </c>
      <c r="P24" s="15">
        <v>0.0</v>
      </c>
      <c r="Q24" s="15">
        <v>1.0</v>
      </c>
      <c r="R24" s="15">
        <v>3.0</v>
      </c>
      <c r="S24" s="15">
        <f>14-T24</f>
        <v>11.0</v>
      </c>
      <c r="T24" s="15">
        <f>COUNTIF(E24:R24,0)</f>
        <v>3.0</v>
      </c>
      <c r="U24" s="15">
        <f>SUM(E24:R24)</f>
        <v>14.0</v>
      </c>
      <c r="V24" s="15" t="str">
        <f>IF(U24&gt;=6,"pass",IF(U24&lt;=5.9,"fail", ))</f>
        <v>pass</v>
      </c>
    </row>
    <row r="25" spans="8:8">
      <c r="A25" s="15">
        <v>20.0</v>
      </c>
      <c r="B25" s="34" t="s">
        <v>322</v>
      </c>
      <c r="C25" s="31" t="s">
        <v>306</v>
      </c>
      <c r="D25" s="31" t="s">
        <v>307</v>
      </c>
      <c r="E25" s="15">
        <v>1.0</v>
      </c>
      <c r="F25" s="15">
        <v>1.0</v>
      </c>
      <c r="G25" s="15">
        <v>1.0</v>
      </c>
      <c r="H25" s="15">
        <v>1.0</v>
      </c>
      <c r="I25" s="15">
        <v>1.0</v>
      </c>
      <c r="J25" s="15">
        <v>1.0</v>
      </c>
      <c r="K25" s="15">
        <v>1.0</v>
      </c>
      <c r="L25" s="15">
        <v>1.0</v>
      </c>
      <c r="M25" s="15">
        <v>1.0</v>
      </c>
      <c r="N25" s="15">
        <v>2.0</v>
      </c>
      <c r="O25" s="15">
        <v>2.0</v>
      </c>
      <c r="P25" s="15">
        <v>1.0</v>
      </c>
      <c r="Q25" s="15">
        <v>2.0</v>
      </c>
      <c r="R25" s="15">
        <v>3.0</v>
      </c>
      <c r="S25" s="15">
        <f>14-T25</f>
        <v>14.0</v>
      </c>
      <c r="T25" s="15">
        <f>COUNTIF(E25:R25,0)</f>
        <v>0.0</v>
      </c>
      <c r="U25" s="15">
        <f>SUM(E25:R25)</f>
        <v>19.0</v>
      </c>
      <c r="V25" s="15" t="str">
        <f>IF(U25&gt;=6,"pass",IF(U25&lt;=5.9,"fail", ))</f>
        <v>pass</v>
      </c>
    </row>
    <row r="26" spans="8:8">
      <c r="A26" s="15">
        <v>21.0</v>
      </c>
      <c r="B26" s="34" t="s">
        <v>323</v>
      </c>
      <c r="C26" s="31" t="s">
        <v>306</v>
      </c>
      <c r="D26" s="31" t="s">
        <v>307</v>
      </c>
      <c r="E26" s="15">
        <v>1.0</v>
      </c>
      <c r="F26" s="15">
        <v>1.0</v>
      </c>
      <c r="G26" s="15">
        <v>1.0</v>
      </c>
      <c r="H26" s="15">
        <v>1.0</v>
      </c>
      <c r="I26" s="15">
        <v>1.0</v>
      </c>
      <c r="J26" s="15">
        <v>0.0</v>
      </c>
      <c r="K26" s="15">
        <v>1.0</v>
      </c>
      <c r="L26" s="15">
        <v>1.0</v>
      </c>
      <c r="M26" s="15">
        <v>1.0</v>
      </c>
      <c r="N26" s="15">
        <v>1.0</v>
      </c>
      <c r="O26" s="15">
        <v>2.0</v>
      </c>
      <c r="P26" s="15">
        <v>0.0</v>
      </c>
      <c r="Q26" s="15">
        <v>2.0</v>
      </c>
      <c r="R26" s="15">
        <v>3.0</v>
      </c>
      <c r="S26" s="15">
        <f>14-T26</f>
        <v>12.0</v>
      </c>
      <c r="T26" s="15">
        <f>COUNTIF(E26:R26,0)</f>
        <v>2.0</v>
      </c>
      <c r="U26" s="15">
        <f>SUM(E26:R26)</f>
        <v>16.0</v>
      </c>
      <c r="V26" s="15" t="str">
        <f>IF(U26&gt;=6,"pass",IF(U26&lt;=5.9,"fail", ))</f>
        <v>pass</v>
      </c>
    </row>
    <row r="27" spans="8:8">
      <c r="A27" s="15">
        <v>22.0</v>
      </c>
      <c r="B27" s="34" t="s">
        <v>324</v>
      </c>
      <c r="C27" s="31" t="s">
        <v>306</v>
      </c>
      <c r="D27" s="31" t="s">
        <v>307</v>
      </c>
      <c r="E27" s="15">
        <v>1.0</v>
      </c>
      <c r="F27" s="15">
        <v>1.0</v>
      </c>
      <c r="G27" s="15">
        <v>1.0</v>
      </c>
      <c r="H27" s="15">
        <v>1.0</v>
      </c>
      <c r="I27" s="15">
        <v>0.0</v>
      </c>
      <c r="J27" s="15">
        <v>0.0</v>
      </c>
      <c r="K27" s="15">
        <v>1.0</v>
      </c>
      <c r="L27" s="15">
        <v>1.0</v>
      </c>
      <c r="M27" s="15">
        <v>1.0</v>
      </c>
      <c r="N27" s="15">
        <v>1.0</v>
      </c>
      <c r="O27" s="15">
        <v>2.0</v>
      </c>
      <c r="P27" s="15">
        <v>1.0</v>
      </c>
      <c r="Q27" s="15">
        <v>2.0</v>
      </c>
      <c r="R27" s="15">
        <v>1.0</v>
      </c>
      <c r="S27" s="15">
        <f>14-T27</f>
        <v>12.0</v>
      </c>
      <c r="T27" s="15">
        <f>COUNTIF(E27:R27,0)</f>
        <v>2.0</v>
      </c>
      <c r="U27" s="15">
        <f>SUM(E27:R27)</f>
        <v>14.0</v>
      </c>
      <c r="V27" s="15" t="str">
        <f>IF(U27&gt;=6,"pass",IF(U27&lt;=5.9,"fail", ))</f>
        <v>pass</v>
      </c>
    </row>
    <row r="28" spans="8:8">
      <c r="A28" s="15">
        <v>23.0</v>
      </c>
      <c r="B28" s="34" t="s">
        <v>325</v>
      </c>
      <c r="C28" s="31" t="s">
        <v>306</v>
      </c>
      <c r="D28" s="31" t="s">
        <v>341</v>
      </c>
      <c r="E28" s="15">
        <v>1.0</v>
      </c>
      <c r="F28" s="15">
        <v>1.0</v>
      </c>
      <c r="G28" s="15">
        <v>1.0</v>
      </c>
      <c r="H28" s="15">
        <v>1.0</v>
      </c>
      <c r="I28" s="15">
        <v>1.0</v>
      </c>
      <c r="J28" s="15">
        <v>0.0</v>
      </c>
      <c r="K28" s="15">
        <v>1.0</v>
      </c>
      <c r="L28" s="15">
        <v>0.0</v>
      </c>
      <c r="M28" s="15">
        <v>1.0</v>
      </c>
      <c r="N28" s="15">
        <v>1.0</v>
      </c>
      <c r="O28" s="15">
        <v>2.0</v>
      </c>
      <c r="P28" s="15">
        <v>1.0</v>
      </c>
      <c r="Q28" s="15">
        <v>2.0</v>
      </c>
      <c r="R28" s="15">
        <v>2.0</v>
      </c>
      <c r="S28" s="15">
        <f>14-T28</f>
        <v>12.0</v>
      </c>
      <c r="T28" s="15">
        <f>COUNTIF(E28:R28,0)</f>
        <v>2.0</v>
      </c>
      <c r="U28" s="15">
        <f>SUM(E28:R28)</f>
        <v>15.0</v>
      </c>
      <c r="V28" s="15" t="str">
        <f>IF(U28&gt;=6,"pass",IF(U28&lt;=5.9,"fail", ))</f>
        <v>pass</v>
      </c>
    </row>
    <row r="29" spans="8:8">
      <c r="A29" s="15">
        <v>24.0</v>
      </c>
      <c r="B29" s="34" t="s">
        <v>326</v>
      </c>
      <c r="C29" s="31" t="s">
        <v>306</v>
      </c>
      <c r="D29" s="31" t="s">
        <v>341</v>
      </c>
      <c r="E29" s="15">
        <v>1.0</v>
      </c>
      <c r="F29" s="15">
        <v>1.0</v>
      </c>
      <c r="G29" s="15">
        <v>1.0</v>
      </c>
      <c r="H29" s="15">
        <v>1.0</v>
      </c>
      <c r="I29" s="15">
        <v>1.0</v>
      </c>
      <c r="J29" s="15">
        <v>1.0</v>
      </c>
      <c r="K29" s="15">
        <v>1.0</v>
      </c>
      <c r="L29" s="15">
        <v>1.0</v>
      </c>
      <c r="M29" s="15">
        <v>0.0</v>
      </c>
      <c r="N29" s="15">
        <v>1.0</v>
      </c>
      <c r="O29" s="15">
        <v>2.0</v>
      </c>
      <c r="P29" s="15">
        <v>1.0</v>
      </c>
      <c r="Q29" s="15">
        <v>2.0</v>
      </c>
      <c r="R29" s="15">
        <v>3.0</v>
      </c>
      <c r="S29" s="15">
        <f>14-T29</f>
        <v>13.0</v>
      </c>
      <c r="T29" s="15">
        <f>COUNTIF(E29:R29,0)</f>
        <v>1.0</v>
      </c>
      <c r="U29" s="15">
        <f>SUM(E29:R29)</f>
        <v>17.0</v>
      </c>
      <c r="V29" s="15" t="str">
        <f>IF(U29&gt;=6,"pass",IF(U29&lt;=5.9,"fail", ))</f>
        <v>pass</v>
      </c>
    </row>
    <row r="30" spans="8:8">
      <c r="A30" s="15">
        <v>25.0</v>
      </c>
      <c r="B30" s="34" t="s">
        <v>327</v>
      </c>
      <c r="C30" s="31" t="s">
        <v>306</v>
      </c>
      <c r="D30" s="31" t="s">
        <v>341</v>
      </c>
      <c r="E30" s="15">
        <v>1.0</v>
      </c>
      <c r="F30" s="15">
        <v>1.0</v>
      </c>
      <c r="G30" s="15">
        <v>1.0</v>
      </c>
      <c r="H30" s="15">
        <v>1.0</v>
      </c>
      <c r="I30" s="15">
        <v>1.0</v>
      </c>
      <c r="J30" s="15">
        <v>1.0</v>
      </c>
      <c r="K30" s="15">
        <v>1.0</v>
      </c>
      <c r="L30" s="15">
        <v>1.0</v>
      </c>
      <c r="M30" s="15">
        <v>0.0</v>
      </c>
      <c r="N30" s="15">
        <v>1.0</v>
      </c>
      <c r="O30" s="15">
        <v>0.0</v>
      </c>
      <c r="P30" s="15">
        <v>1.0</v>
      </c>
      <c r="Q30" s="15">
        <v>1.0</v>
      </c>
      <c r="R30" s="15">
        <v>1.0</v>
      </c>
      <c r="S30" s="15">
        <f>14-T30</f>
        <v>12.0</v>
      </c>
      <c r="T30" s="15">
        <f>COUNTIF(E30:R30,0)</f>
        <v>2.0</v>
      </c>
      <c r="U30" s="15">
        <f>SUM(E30:R30)</f>
        <v>12.0</v>
      </c>
      <c r="V30" s="15" t="str">
        <f>IF(U30&gt;=6,"pass",IF(U30&lt;=5.9,"fail", ))</f>
        <v>pass</v>
      </c>
    </row>
    <row r="31" spans="8:8">
      <c r="A31" s="15">
        <v>26.0</v>
      </c>
      <c r="B31" s="34" t="s">
        <v>328</v>
      </c>
      <c r="C31" s="31" t="s">
        <v>306</v>
      </c>
      <c r="D31" s="31" t="s">
        <v>341</v>
      </c>
      <c r="E31" s="15">
        <v>1.0</v>
      </c>
      <c r="F31" s="15">
        <v>1.0</v>
      </c>
      <c r="G31" s="15">
        <v>1.0</v>
      </c>
      <c r="H31" s="15">
        <v>1.0</v>
      </c>
      <c r="I31" s="15">
        <v>1.0</v>
      </c>
      <c r="J31" s="15">
        <v>1.0</v>
      </c>
      <c r="K31" s="15">
        <v>1.0</v>
      </c>
      <c r="L31" s="15">
        <v>1.0</v>
      </c>
      <c r="M31" s="15">
        <v>1.0</v>
      </c>
      <c r="N31" s="15">
        <v>0.0</v>
      </c>
      <c r="O31" s="15">
        <v>2.0</v>
      </c>
      <c r="P31" s="15">
        <v>1.0</v>
      </c>
      <c r="Q31" s="15">
        <v>2.0</v>
      </c>
      <c r="R31" s="15">
        <v>3.0</v>
      </c>
      <c r="S31" s="15">
        <f>14-T31</f>
        <v>13.0</v>
      </c>
      <c r="T31" s="15">
        <f>COUNTIF(E31:R31,0)</f>
        <v>1.0</v>
      </c>
      <c r="U31" s="15">
        <f>SUM(E31:R31)</f>
        <v>17.0</v>
      </c>
      <c r="V31" s="15" t="str">
        <f>IF(U31&gt;=6,"pass",IF(U31&lt;=5.9,"fail", ))</f>
        <v>pass</v>
      </c>
    </row>
    <row r="32" spans="8:8">
      <c r="A32" s="15">
        <v>27.0</v>
      </c>
      <c r="B32" s="34" t="s">
        <v>330</v>
      </c>
      <c r="C32" s="31" t="s">
        <v>306</v>
      </c>
      <c r="D32" s="31" t="s">
        <v>341</v>
      </c>
      <c r="E32" s="15">
        <v>1.0</v>
      </c>
      <c r="F32" s="15">
        <v>1.0</v>
      </c>
      <c r="G32" s="15">
        <v>1.0</v>
      </c>
      <c r="H32" s="15">
        <v>1.0</v>
      </c>
      <c r="I32" s="15">
        <v>1.0</v>
      </c>
      <c r="J32" s="15">
        <v>1.0</v>
      </c>
      <c r="K32" s="15">
        <v>1.0</v>
      </c>
      <c r="L32" s="15">
        <v>1.0</v>
      </c>
      <c r="M32" s="15">
        <v>1.0</v>
      </c>
      <c r="N32" s="15">
        <v>2.0</v>
      </c>
      <c r="O32" s="15">
        <v>2.0</v>
      </c>
      <c r="P32" s="15">
        <v>1.0</v>
      </c>
      <c r="Q32" s="15">
        <v>2.0</v>
      </c>
      <c r="R32" s="15">
        <v>3.0</v>
      </c>
      <c r="S32" s="15">
        <f>14-T32</f>
        <v>14.0</v>
      </c>
      <c r="T32" s="15">
        <f>COUNTIF(E32:R32,0)</f>
        <v>0.0</v>
      </c>
      <c r="U32" s="15">
        <f>SUM(E32:R32)</f>
        <v>19.0</v>
      </c>
      <c r="V32" s="15" t="str">
        <f>IF(U32&gt;=6,"pass",IF(U32&lt;=5.9,"fail", ))</f>
        <v>pass</v>
      </c>
    </row>
    <row r="33" spans="8:8">
      <c r="A33" s="15">
        <v>28.0</v>
      </c>
      <c r="B33" s="34" t="s">
        <v>331</v>
      </c>
      <c r="C33" s="31" t="s">
        <v>306</v>
      </c>
      <c r="D33" s="31" t="s">
        <v>341</v>
      </c>
      <c r="E33" s="15">
        <v>1.0</v>
      </c>
      <c r="F33" s="15">
        <v>1.0</v>
      </c>
      <c r="G33" s="15">
        <v>1.0</v>
      </c>
      <c r="H33" s="15">
        <v>1.0</v>
      </c>
      <c r="I33" s="15">
        <v>1.0</v>
      </c>
      <c r="J33" s="15">
        <v>1.0</v>
      </c>
      <c r="K33" s="15">
        <v>1.0</v>
      </c>
      <c r="L33" s="15">
        <v>1.0</v>
      </c>
      <c r="M33" s="15">
        <v>1.0</v>
      </c>
      <c r="N33" s="15">
        <v>2.0</v>
      </c>
      <c r="O33" s="15">
        <v>2.0</v>
      </c>
      <c r="P33" s="15">
        <v>1.0</v>
      </c>
      <c r="Q33" s="15">
        <v>2.0</v>
      </c>
      <c r="R33" s="15">
        <v>3.0</v>
      </c>
      <c r="S33" s="15">
        <f>14-T33</f>
        <v>14.0</v>
      </c>
      <c r="T33" s="15">
        <f>COUNTIF(E33:R33,0)</f>
        <v>0.0</v>
      </c>
      <c r="U33" s="15">
        <f>SUM(E33:R33)</f>
        <v>19.0</v>
      </c>
      <c r="V33" s="15" t="str">
        <f>IF(U33&gt;=6,"pass",IF(U33&lt;=5.9,"fail", ))</f>
        <v>pass</v>
      </c>
    </row>
    <row r="34" spans="8:8">
      <c r="A34" s="15">
        <v>29.0</v>
      </c>
      <c r="B34" s="34" t="s">
        <v>332</v>
      </c>
      <c r="C34" s="31" t="s">
        <v>306</v>
      </c>
      <c r="D34" s="31" t="s">
        <v>341</v>
      </c>
      <c r="E34" s="15">
        <v>1.0</v>
      </c>
      <c r="F34" s="15">
        <v>1.0</v>
      </c>
      <c r="G34" s="15">
        <v>1.0</v>
      </c>
      <c r="H34" s="15">
        <v>1.0</v>
      </c>
      <c r="I34" s="15">
        <v>1.0</v>
      </c>
      <c r="J34" s="15">
        <v>1.0</v>
      </c>
      <c r="K34" s="15">
        <v>1.0</v>
      </c>
      <c r="L34" s="15">
        <v>1.0</v>
      </c>
      <c r="M34" s="15">
        <v>1.0</v>
      </c>
      <c r="N34" s="15">
        <v>2.0</v>
      </c>
      <c r="O34" s="15">
        <v>1.0</v>
      </c>
      <c r="P34" s="15">
        <v>0.0</v>
      </c>
      <c r="Q34" s="15">
        <v>2.0</v>
      </c>
      <c r="R34" s="15">
        <v>3.0</v>
      </c>
      <c r="S34" s="15">
        <f>14-T34</f>
        <v>13.0</v>
      </c>
      <c r="T34" s="15">
        <f>COUNTIF(E34:R34,0)</f>
        <v>1.0</v>
      </c>
      <c r="U34" s="15">
        <f>SUM(E34:R34)</f>
        <v>17.0</v>
      </c>
      <c r="V34" s="15" t="str">
        <f>IF(U34&gt;=6,"pass",IF(U34&lt;=5.9,"fail", ))</f>
        <v>pass</v>
      </c>
    </row>
    <row r="35" spans="8:8">
      <c r="A35" s="15">
        <v>30.0</v>
      </c>
      <c r="B35" s="34" t="s">
        <v>333</v>
      </c>
      <c r="C35" s="31" t="s">
        <v>306</v>
      </c>
      <c r="D35" s="31" t="s">
        <v>341</v>
      </c>
      <c r="E35" s="15">
        <v>1.0</v>
      </c>
      <c r="F35" s="15">
        <v>1.0</v>
      </c>
      <c r="G35" s="15">
        <v>1.0</v>
      </c>
      <c r="H35" s="15">
        <v>1.0</v>
      </c>
      <c r="I35" s="15">
        <v>1.0</v>
      </c>
      <c r="J35" s="15">
        <v>1.0</v>
      </c>
      <c r="K35" s="15">
        <v>1.0</v>
      </c>
      <c r="L35" s="15">
        <v>1.0</v>
      </c>
      <c r="M35" s="15">
        <v>1.0</v>
      </c>
      <c r="N35" s="15">
        <v>2.0</v>
      </c>
      <c r="O35" s="15">
        <v>2.0</v>
      </c>
      <c r="P35" s="15">
        <v>1.0</v>
      </c>
      <c r="Q35" s="15">
        <v>2.0</v>
      </c>
      <c r="R35" s="15">
        <v>3.0</v>
      </c>
      <c r="S35" s="15">
        <f>14-T35</f>
        <v>14.0</v>
      </c>
      <c r="T35" s="15">
        <f>COUNTIF(E35:R35,0)</f>
        <v>0.0</v>
      </c>
      <c r="U35" s="15">
        <f>SUM(E35:R35)</f>
        <v>19.0</v>
      </c>
      <c r="V35" s="15" t="str">
        <f>IF(U35&gt;=6,"pass",IF(U35&lt;=5.9,"fail", ))</f>
        <v>pass</v>
      </c>
    </row>
    <row r="36" spans="8:8">
      <c r="A36" s="15">
        <v>31.0</v>
      </c>
      <c r="B36" s="34" t="s">
        <v>334</v>
      </c>
      <c r="C36" s="31" t="s">
        <v>306</v>
      </c>
      <c r="D36" s="31" t="s">
        <v>341</v>
      </c>
      <c r="E36" s="15">
        <v>1.0</v>
      </c>
      <c r="F36" s="15">
        <v>1.0</v>
      </c>
      <c r="G36" s="15">
        <v>1.0</v>
      </c>
      <c r="H36" s="15">
        <v>1.0</v>
      </c>
      <c r="I36" s="15">
        <v>1.0</v>
      </c>
      <c r="J36" s="15">
        <v>1.0</v>
      </c>
      <c r="K36" s="15">
        <v>1.0</v>
      </c>
      <c r="L36" s="15">
        <v>1.0</v>
      </c>
      <c r="M36" s="15">
        <v>1.0</v>
      </c>
      <c r="N36" s="15">
        <v>1.0</v>
      </c>
      <c r="O36" s="15">
        <v>2.0</v>
      </c>
      <c r="P36" s="15">
        <v>1.0</v>
      </c>
      <c r="Q36" s="15">
        <v>2.0</v>
      </c>
      <c r="R36" s="15">
        <v>3.0</v>
      </c>
      <c r="S36" s="15">
        <f>14-T36</f>
        <v>14.0</v>
      </c>
      <c r="T36" s="15">
        <f>COUNTIF(E36:R36,0)</f>
        <v>0.0</v>
      </c>
      <c r="U36" s="15">
        <f>SUM(E36:R36)</f>
        <v>18.0</v>
      </c>
      <c r="V36" s="15" t="str">
        <f>IF(U36&gt;=6,"pass",IF(U36&lt;=5.9,"fail", ))</f>
        <v>pass</v>
      </c>
    </row>
    <row r="37" spans="8:8">
      <c r="A37" s="15">
        <v>32.0</v>
      </c>
      <c r="B37" s="34" t="s">
        <v>335</v>
      </c>
      <c r="C37" s="31" t="s">
        <v>306</v>
      </c>
      <c r="D37" s="31" t="s">
        <v>341</v>
      </c>
      <c r="E37" s="15">
        <v>1.0</v>
      </c>
      <c r="F37" s="15">
        <v>1.0</v>
      </c>
      <c r="G37" s="15">
        <v>1.0</v>
      </c>
      <c r="H37" s="15">
        <v>1.0</v>
      </c>
      <c r="I37" s="15">
        <v>1.0</v>
      </c>
      <c r="J37" s="15">
        <v>1.0</v>
      </c>
      <c r="K37" s="15">
        <v>1.0</v>
      </c>
      <c r="L37" s="15">
        <v>1.0</v>
      </c>
      <c r="M37" s="15">
        <v>1.0</v>
      </c>
      <c r="N37" s="15">
        <v>2.0</v>
      </c>
      <c r="O37" s="15">
        <v>2.0</v>
      </c>
      <c r="P37" s="15">
        <v>1.0</v>
      </c>
      <c r="Q37" s="15">
        <v>2.0</v>
      </c>
      <c r="R37" s="15">
        <v>3.0</v>
      </c>
      <c r="S37" s="15">
        <f>14-T37</f>
        <v>14.0</v>
      </c>
      <c r="T37" s="15">
        <f>COUNTIF(E37:R37,0)</f>
        <v>0.0</v>
      </c>
      <c r="U37" s="15">
        <f>SUM(E37:R37)</f>
        <v>19.0</v>
      </c>
      <c r="V37" s="15" t="str">
        <f>IF(U37&gt;=6,"pass",IF(U37&lt;=5.9,"fail", ))</f>
        <v>pass</v>
      </c>
    </row>
    <row r="38" spans="8:8">
      <c r="A38" s="15">
        <v>33.0</v>
      </c>
      <c r="B38" s="34" t="s">
        <v>336</v>
      </c>
      <c r="C38" s="31" t="s">
        <v>306</v>
      </c>
      <c r="D38" s="31" t="s">
        <v>341</v>
      </c>
      <c r="E38" s="15">
        <v>1.0</v>
      </c>
      <c r="F38" s="15">
        <v>1.0</v>
      </c>
      <c r="G38" s="15">
        <v>1.0</v>
      </c>
      <c r="H38" s="15">
        <v>1.0</v>
      </c>
      <c r="I38" s="15">
        <v>1.0</v>
      </c>
      <c r="J38" s="15">
        <v>1.0</v>
      </c>
      <c r="K38" s="15">
        <v>1.0</v>
      </c>
      <c r="L38" s="15">
        <v>1.0</v>
      </c>
      <c r="M38" s="15">
        <v>1.0</v>
      </c>
      <c r="N38" s="15">
        <v>2.0</v>
      </c>
      <c r="O38" s="15">
        <v>2.0</v>
      </c>
      <c r="P38" s="15">
        <v>1.0</v>
      </c>
      <c r="Q38" s="15">
        <v>2.0</v>
      </c>
      <c r="R38" s="15">
        <v>3.0</v>
      </c>
      <c r="S38" s="15">
        <f>14-T38</f>
        <v>14.0</v>
      </c>
      <c r="T38" s="15">
        <f>COUNTIF(E38:R38,0)</f>
        <v>0.0</v>
      </c>
      <c r="U38" s="15">
        <f>SUM(E38:R38)</f>
        <v>19.0</v>
      </c>
      <c r="V38" s="15" t="str">
        <f>IF(U38&gt;=6,"pass",IF(U38&lt;=5.9,"fail", ))</f>
        <v>pass</v>
      </c>
    </row>
    <row r="39" spans="8:8">
      <c r="A39" s="15">
        <v>34.0</v>
      </c>
      <c r="B39" s="34" t="s">
        <v>337</v>
      </c>
      <c r="C39" s="31" t="s">
        <v>306</v>
      </c>
      <c r="D39" s="31" t="s">
        <v>341</v>
      </c>
      <c r="E39" s="15">
        <v>1.0</v>
      </c>
      <c r="F39" s="15">
        <v>1.0</v>
      </c>
      <c r="G39" s="15">
        <v>1.0</v>
      </c>
      <c r="H39" s="15">
        <v>1.0</v>
      </c>
      <c r="I39" s="15">
        <v>1.0</v>
      </c>
      <c r="J39" s="15">
        <v>1.0</v>
      </c>
      <c r="K39" s="15">
        <v>1.0</v>
      </c>
      <c r="L39" s="15">
        <v>1.0</v>
      </c>
      <c r="M39" s="15">
        <v>1.0</v>
      </c>
      <c r="N39" s="15">
        <v>0.0</v>
      </c>
      <c r="O39" s="15">
        <v>1.0</v>
      </c>
      <c r="P39" s="15">
        <v>0.0</v>
      </c>
      <c r="Q39" s="15">
        <v>2.0</v>
      </c>
      <c r="R39" s="15">
        <v>2.0</v>
      </c>
      <c r="S39" s="15">
        <f>14-T39</f>
        <v>12.0</v>
      </c>
      <c r="T39" s="15">
        <f>COUNTIF(E39:R39,0)</f>
        <v>2.0</v>
      </c>
      <c r="U39" s="15">
        <f>SUM(E39:R39)</f>
        <v>14.0</v>
      </c>
      <c r="V39" s="15" t="str">
        <f>IF(U39&gt;=6,"pass",IF(U39&lt;=5.9,"fail", ))</f>
        <v>pass</v>
      </c>
    </row>
    <row r="40" spans="8:8">
      <c r="A40" s="15">
        <v>35.0</v>
      </c>
      <c r="B40" s="34" t="s">
        <v>338</v>
      </c>
      <c r="C40" s="31" t="s">
        <v>306</v>
      </c>
      <c r="D40" s="31" t="s">
        <v>341</v>
      </c>
      <c r="E40" s="15">
        <v>1.0</v>
      </c>
      <c r="F40" s="15">
        <v>1.0</v>
      </c>
      <c r="G40" s="15">
        <v>1.0</v>
      </c>
      <c r="H40" s="15">
        <v>1.0</v>
      </c>
      <c r="I40" s="15">
        <v>1.0</v>
      </c>
      <c r="J40" s="15">
        <v>1.0</v>
      </c>
      <c r="K40" s="15">
        <v>1.0</v>
      </c>
      <c r="L40" s="15">
        <v>1.0</v>
      </c>
      <c r="M40" s="15">
        <v>1.0</v>
      </c>
      <c r="N40" s="15">
        <v>0.0</v>
      </c>
      <c r="O40" s="15">
        <v>2.0</v>
      </c>
      <c r="P40" s="15">
        <v>1.0</v>
      </c>
      <c r="Q40" s="15">
        <v>1.0</v>
      </c>
      <c r="R40" s="15">
        <v>3.0</v>
      </c>
      <c r="S40" s="15">
        <f>14-T40</f>
        <v>13.0</v>
      </c>
      <c r="T40" s="15">
        <f>COUNTIF(E40:R40,0)</f>
        <v>1.0</v>
      </c>
      <c r="U40" s="15">
        <f>SUM(E40:R40)</f>
        <v>16.0</v>
      </c>
      <c r="V40" s="15" t="str">
        <f>IF(U40&gt;=6,"pass",IF(U40&lt;=5.9,"fail", ))</f>
        <v>pass</v>
      </c>
    </row>
    <row r="41" spans="8:8">
      <c r="A41" s="15">
        <v>36.0</v>
      </c>
      <c r="B41" s="34" t="s">
        <v>339</v>
      </c>
      <c r="C41" s="31" t="s">
        <v>306</v>
      </c>
      <c r="D41" s="31" t="s">
        <v>341</v>
      </c>
      <c r="E41" s="15">
        <v>1.0</v>
      </c>
      <c r="F41" s="15">
        <v>1.0</v>
      </c>
      <c r="G41" s="15">
        <v>1.0</v>
      </c>
      <c r="H41" s="15">
        <v>1.0</v>
      </c>
      <c r="I41" s="15">
        <v>1.0</v>
      </c>
      <c r="J41" s="15">
        <v>1.0</v>
      </c>
      <c r="K41" s="15">
        <v>1.0</v>
      </c>
      <c r="L41" s="15">
        <v>1.0</v>
      </c>
      <c r="M41" s="15">
        <v>0.0</v>
      </c>
      <c r="N41" s="15">
        <v>1.0</v>
      </c>
      <c r="O41" s="15">
        <v>2.0</v>
      </c>
      <c r="P41" s="15">
        <v>0.0</v>
      </c>
      <c r="Q41" s="15">
        <v>0.0</v>
      </c>
      <c r="R41" s="15">
        <v>3.0</v>
      </c>
      <c r="S41" s="15">
        <f>14-T41</f>
        <v>11.0</v>
      </c>
      <c r="T41" s="15">
        <f>COUNTIF(E41:R41,0)</f>
        <v>3.0</v>
      </c>
      <c r="U41" s="15">
        <f>SUM(E41:R41)</f>
        <v>14.0</v>
      </c>
      <c r="V41" s="15" t="str">
        <f>IF(U41&gt;=6,"pass",IF(U41&lt;=5.9,"fail", ))</f>
        <v>pass</v>
      </c>
    </row>
    <row r="42" spans="8:8">
      <c r="A42" s="15">
        <v>37.0</v>
      </c>
      <c r="B42" s="34" t="s">
        <v>340</v>
      </c>
      <c r="C42" s="31" t="s">
        <v>306</v>
      </c>
      <c r="D42" s="31" t="s">
        <v>341</v>
      </c>
      <c r="E42" s="15">
        <v>1.0</v>
      </c>
      <c r="F42" s="15">
        <v>1.0</v>
      </c>
      <c r="G42" s="15">
        <v>1.0</v>
      </c>
      <c r="H42" s="15">
        <v>1.0</v>
      </c>
      <c r="I42" s="15">
        <v>1.0</v>
      </c>
      <c r="J42" s="15">
        <v>1.0</v>
      </c>
      <c r="K42" s="15">
        <v>1.0</v>
      </c>
      <c r="L42" s="15">
        <v>1.0</v>
      </c>
      <c r="M42" s="15">
        <v>1.0</v>
      </c>
      <c r="N42" s="15">
        <v>0.0</v>
      </c>
      <c r="O42" s="15">
        <v>2.0</v>
      </c>
      <c r="P42" s="15">
        <v>1.0</v>
      </c>
      <c r="Q42" s="15">
        <v>2.0</v>
      </c>
      <c r="R42" s="15">
        <v>3.0</v>
      </c>
      <c r="S42" s="15">
        <f>14-T42</f>
        <v>13.0</v>
      </c>
      <c r="T42" s="15">
        <f>COUNTIF(E42:R42,0)</f>
        <v>1.0</v>
      </c>
      <c r="U42" s="15">
        <f>SUM(E42:R42)</f>
        <v>17.0</v>
      </c>
      <c r="V42" s="15" t="str">
        <f>IF(U42&gt;=6,"pass",IF(U42&lt;=5.9,"fail", ))</f>
        <v>pass</v>
      </c>
    </row>
    <row r="43" spans="8:8">
      <c r="A43" s="15">
        <v>38.0</v>
      </c>
      <c r="B43" s="34" t="s">
        <v>342</v>
      </c>
      <c r="C43" s="31" t="s">
        <v>343</v>
      </c>
      <c r="D43" s="31" t="s">
        <v>345</v>
      </c>
      <c r="E43" s="15">
        <v>1.0</v>
      </c>
      <c r="F43" s="15">
        <v>1.0</v>
      </c>
      <c r="G43" s="15">
        <v>1.0</v>
      </c>
      <c r="H43" s="15">
        <v>1.0</v>
      </c>
      <c r="I43" s="15">
        <v>1.0</v>
      </c>
      <c r="J43" s="15">
        <v>1.0</v>
      </c>
      <c r="K43" s="15">
        <v>1.0</v>
      </c>
      <c r="L43" s="15">
        <v>1.0</v>
      </c>
      <c r="M43" s="15">
        <v>1.0</v>
      </c>
      <c r="N43" s="15">
        <v>2.0</v>
      </c>
      <c r="O43" s="15">
        <v>2.0</v>
      </c>
      <c r="P43" s="15">
        <v>2.0</v>
      </c>
      <c r="Q43" s="15">
        <v>2.0</v>
      </c>
      <c r="R43" s="15">
        <v>3.0</v>
      </c>
      <c r="S43" s="15">
        <f>14-T43</f>
        <v>14.0</v>
      </c>
      <c r="T43" s="15">
        <f>COUNTIF(E43:R43,0)</f>
        <v>0.0</v>
      </c>
      <c r="U43" s="15">
        <f>SUM(E43:R43)</f>
        <v>20.0</v>
      </c>
      <c r="V43" s="15" t="str">
        <f>IF(U43&gt;=6,"pass",IF(U43&lt;=5.9,"fail", ))</f>
        <v>pass</v>
      </c>
    </row>
    <row r="44" spans="8:8">
      <c r="A44" s="15">
        <v>39.0</v>
      </c>
      <c r="B44" s="34" t="s">
        <v>346</v>
      </c>
      <c r="C44" s="31" t="s">
        <v>343</v>
      </c>
      <c r="D44" s="31" t="s">
        <v>345</v>
      </c>
      <c r="E44" s="15">
        <v>1.0</v>
      </c>
      <c r="F44" s="15">
        <v>1.0</v>
      </c>
      <c r="G44" s="15">
        <v>1.0</v>
      </c>
      <c r="H44" s="15">
        <v>1.0</v>
      </c>
      <c r="I44" s="15">
        <v>1.0</v>
      </c>
      <c r="J44" s="15">
        <v>1.0</v>
      </c>
      <c r="K44" s="15">
        <v>1.0</v>
      </c>
      <c r="L44" s="15">
        <v>1.0</v>
      </c>
      <c r="M44" s="15">
        <v>1.0</v>
      </c>
      <c r="N44" s="15">
        <v>2.0</v>
      </c>
      <c r="O44" s="15">
        <v>2.0</v>
      </c>
      <c r="P44" s="15">
        <v>2.0</v>
      </c>
      <c r="Q44" s="15">
        <v>2.0</v>
      </c>
      <c r="R44" s="15">
        <v>3.0</v>
      </c>
      <c r="S44" s="15">
        <f>14-T44</f>
        <v>14.0</v>
      </c>
      <c r="T44" s="15">
        <f>COUNTIF(E44:R44,0)</f>
        <v>0.0</v>
      </c>
      <c r="U44" s="15">
        <f>SUM(E44:R44)</f>
        <v>20.0</v>
      </c>
      <c r="V44" s="15" t="str">
        <f>IF(U44&gt;=6,"pass",IF(U44&lt;=5.9,"fail", ))</f>
        <v>pass</v>
      </c>
    </row>
    <row r="45" spans="8:8">
      <c r="A45" s="15">
        <v>40.0</v>
      </c>
      <c r="B45" s="34" t="s">
        <v>347</v>
      </c>
      <c r="C45" s="31" t="s">
        <v>343</v>
      </c>
      <c r="D45" s="31" t="s">
        <v>345</v>
      </c>
      <c r="E45" s="15">
        <v>1.0</v>
      </c>
      <c r="F45" s="15">
        <v>1.0</v>
      </c>
      <c r="G45" s="15">
        <v>1.0</v>
      </c>
      <c r="H45" s="15">
        <v>1.0</v>
      </c>
      <c r="I45" s="15">
        <v>1.0</v>
      </c>
      <c r="J45" s="15">
        <v>1.0</v>
      </c>
      <c r="K45" s="15">
        <v>1.0</v>
      </c>
      <c r="L45" s="15">
        <v>1.0</v>
      </c>
      <c r="M45" s="15">
        <v>0.0</v>
      </c>
      <c r="N45" s="15">
        <v>0.0</v>
      </c>
      <c r="O45" s="15">
        <v>0.0</v>
      </c>
      <c r="P45" s="15">
        <v>1.0</v>
      </c>
      <c r="Q45" s="15">
        <v>0.0</v>
      </c>
      <c r="R45" s="15">
        <v>3.0</v>
      </c>
      <c r="S45" s="15">
        <f>14-T45</f>
        <v>10.0</v>
      </c>
      <c r="T45" s="15">
        <f>COUNTIF(E45:R45,0)</f>
        <v>4.0</v>
      </c>
      <c r="U45" s="15">
        <f>SUM(E45:R45)</f>
        <v>12.0</v>
      </c>
      <c r="V45" s="15" t="str">
        <f>IF(U45&gt;=6,"pass",IF(U45&lt;=5.9,"fail", ))</f>
        <v>pass</v>
      </c>
    </row>
    <row r="46" spans="8:8">
      <c r="A46" s="15">
        <v>41.0</v>
      </c>
      <c r="B46" s="34" t="s">
        <v>348</v>
      </c>
      <c r="C46" s="31" t="s">
        <v>343</v>
      </c>
      <c r="D46" s="31" t="s">
        <v>345</v>
      </c>
      <c r="E46" s="15">
        <v>1.0</v>
      </c>
      <c r="F46" s="15">
        <v>1.0</v>
      </c>
      <c r="G46" s="15">
        <v>1.0</v>
      </c>
      <c r="H46" s="15">
        <v>1.0</v>
      </c>
      <c r="I46" s="15">
        <v>1.0</v>
      </c>
      <c r="J46" s="15">
        <v>1.0</v>
      </c>
      <c r="K46" s="15">
        <v>1.0</v>
      </c>
      <c r="L46" s="15">
        <v>1.0</v>
      </c>
      <c r="M46" s="15">
        <v>1.0</v>
      </c>
      <c r="N46" s="15">
        <v>0.0</v>
      </c>
      <c r="O46" s="15">
        <v>1.0</v>
      </c>
      <c r="P46" s="15">
        <v>1.0</v>
      </c>
      <c r="Q46" s="15">
        <v>2.0</v>
      </c>
      <c r="R46" s="15">
        <v>3.0</v>
      </c>
      <c r="S46" s="15">
        <f>14-T46</f>
        <v>13.0</v>
      </c>
      <c r="T46" s="15">
        <f>COUNTIF(E46:R46,0)</f>
        <v>1.0</v>
      </c>
      <c r="U46" s="15">
        <f>SUM(E46:R46)</f>
        <v>16.0</v>
      </c>
      <c r="V46" s="15" t="str">
        <f>IF(U46&gt;=6,"pass",IF(U46&lt;=5.9,"fail", ))</f>
        <v>pass</v>
      </c>
    </row>
    <row r="47" spans="8:8">
      <c r="A47" s="15">
        <v>42.0</v>
      </c>
      <c r="B47" s="34" t="s">
        <v>349</v>
      </c>
      <c r="C47" s="31" t="s">
        <v>343</v>
      </c>
      <c r="D47" s="31" t="s">
        <v>345</v>
      </c>
      <c r="E47" s="15">
        <v>1.0</v>
      </c>
      <c r="F47" s="15">
        <v>1.0</v>
      </c>
      <c r="G47" s="15">
        <v>1.0</v>
      </c>
      <c r="H47" s="15">
        <v>1.0</v>
      </c>
      <c r="I47" s="15">
        <v>1.0</v>
      </c>
      <c r="J47" s="15">
        <v>1.0</v>
      </c>
      <c r="K47" s="15">
        <v>1.0</v>
      </c>
      <c r="L47" s="15">
        <v>1.0</v>
      </c>
      <c r="M47" s="15">
        <v>1.0</v>
      </c>
      <c r="N47" s="15">
        <v>2.0</v>
      </c>
      <c r="O47" s="15">
        <v>2.0</v>
      </c>
      <c r="P47" s="15">
        <v>2.0</v>
      </c>
      <c r="Q47" s="15">
        <v>2.0</v>
      </c>
      <c r="R47" s="15">
        <v>3.0</v>
      </c>
      <c r="S47" s="15">
        <f>14-T47</f>
        <v>14.0</v>
      </c>
      <c r="T47" s="15">
        <f>COUNTIF(E47:R47,0)</f>
        <v>0.0</v>
      </c>
      <c r="U47" s="15">
        <f>SUM(E47:R47)</f>
        <v>20.0</v>
      </c>
      <c r="V47" s="15" t="str">
        <f>IF(U47&gt;=6,"pass",IF(U47&lt;=5.9,"fail", ))</f>
        <v>pass</v>
      </c>
    </row>
    <row r="48" spans="8:8">
      <c r="A48" s="15">
        <v>43.0</v>
      </c>
      <c r="B48" s="34" t="s">
        <v>351</v>
      </c>
      <c r="C48" s="31" t="s">
        <v>343</v>
      </c>
      <c r="D48" s="31" t="s">
        <v>345</v>
      </c>
      <c r="E48" s="15">
        <v>1.0</v>
      </c>
      <c r="F48" s="15">
        <v>1.0</v>
      </c>
      <c r="G48" s="15">
        <v>1.0</v>
      </c>
      <c r="H48" s="15">
        <v>1.0</v>
      </c>
      <c r="I48" s="15">
        <v>1.0</v>
      </c>
      <c r="J48" s="15">
        <v>0.0</v>
      </c>
      <c r="K48" s="15">
        <v>1.0</v>
      </c>
      <c r="L48" s="15">
        <v>1.0</v>
      </c>
      <c r="M48" s="15">
        <v>1.0</v>
      </c>
      <c r="N48" s="15">
        <v>1.0</v>
      </c>
      <c r="O48" s="15">
        <v>2.0</v>
      </c>
      <c r="P48" s="15">
        <v>2.0</v>
      </c>
      <c r="Q48" s="15">
        <v>2.0</v>
      </c>
      <c r="R48" s="15">
        <v>3.0</v>
      </c>
      <c r="S48" s="15">
        <f>14-T48</f>
        <v>13.0</v>
      </c>
      <c r="T48" s="15">
        <f>COUNTIF(E48:R48,0)</f>
        <v>1.0</v>
      </c>
      <c r="U48" s="15">
        <f>SUM(E48:R48)</f>
        <v>18.0</v>
      </c>
      <c r="V48" s="15" t="str">
        <f>IF(U48&gt;=6,"pass",IF(U48&lt;=5.9,"fail", ))</f>
        <v>pass</v>
      </c>
    </row>
    <row r="49" spans="8:8">
      <c r="A49" s="15">
        <v>44.0</v>
      </c>
      <c r="B49" s="34" t="s">
        <v>352</v>
      </c>
      <c r="C49" s="31" t="s">
        <v>343</v>
      </c>
      <c r="D49" s="31" t="s">
        <v>345</v>
      </c>
      <c r="E49" s="15">
        <v>1.0</v>
      </c>
      <c r="F49" s="15">
        <v>1.0</v>
      </c>
      <c r="G49" s="15">
        <v>1.0</v>
      </c>
      <c r="H49" s="15">
        <v>1.0</v>
      </c>
      <c r="I49" s="15">
        <v>1.0</v>
      </c>
      <c r="J49" s="15">
        <v>1.0</v>
      </c>
      <c r="K49" s="15">
        <v>1.0</v>
      </c>
      <c r="L49" s="15">
        <v>1.0</v>
      </c>
      <c r="M49" s="15">
        <v>1.0</v>
      </c>
      <c r="N49" s="15">
        <v>1.0</v>
      </c>
      <c r="O49" s="15">
        <v>2.0</v>
      </c>
      <c r="P49" s="15">
        <v>1.0</v>
      </c>
      <c r="Q49" s="15">
        <v>2.0</v>
      </c>
      <c r="R49" s="15">
        <v>3.0</v>
      </c>
      <c r="S49" s="15">
        <f>14-T49</f>
        <v>14.0</v>
      </c>
      <c r="T49" s="15">
        <f>COUNTIF(E49:R49,0)</f>
        <v>0.0</v>
      </c>
      <c r="U49" s="15">
        <f>SUM(E49:R49)</f>
        <v>18.0</v>
      </c>
      <c r="V49" s="15" t="str">
        <f>IF(U49&gt;=6,"pass",IF(U49&lt;=5.9,"fail", ))</f>
        <v>pass</v>
      </c>
    </row>
    <row r="50" spans="8:8">
      <c r="A50" s="15">
        <v>45.0</v>
      </c>
      <c r="B50" s="34" t="s">
        <v>353</v>
      </c>
      <c r="C50" s="31" t="s">
        <v>343</v>
      </c>
      <c r="D50" s="31" t="s">
        <v>345</v>
      </c>
      <c r="E50" s="15">
        <v>1.0</v>
      </c>
      <c r="F50" s="15">
        <v>1.0</v>
      </c>
      <c r="G50" s="15">
        <v>1.0</v>
      </c>
      <c r="H50" s="15">
        <v>1.0</v>
      </c>
      <c r="I50" s="15">
        <v>1.0</v>
      </c>
      <c r="J50" s="15">
        <v>1.0</v>
      </c>
      <c r="K50" s="15">
        <v>1.0</v>
      </c>
      <c r="L50" s="15">
        <v>1.0</v>
      </c>
      <c r="M50" s="15">
        <v>1.0</v>
      </c>
      <c r="N50" s="15">
        <v>2.0</v>
      </c>
      <c r="O50" s="15">
        <v>2.0</v>
      </c>
      <c r="P50" s="15">
        <v>1.0</v>
      </c>
      <c r="Q50" s="15">
        <v>0.0</v>
      </c>
      <c r="R50" s="15">
        <v>3.0</v>
      </c>
      <c r="S50" s="15">
        <f>14-T50</f>
        <v>13.0</v>
      </c>
      <c r="T50" s="15">
        <f>COUNTIF(E50:R50,0)</f>
        <v>1.0</v>
      </c>
      <c r="U50" s="15">
        <f>SUM(E50:R50)</f>
        <v>17.0</v>
      </c>
      <c r="V50" s="15" t="str">
        <f>IF(U50&gt;=6,"pass",IF(U50&lt;=5.9,"fail", ))</f>
        <v>pass</v>
      </c>
    </row>
    <row r="51" spans="8:8">
      <c r="A51" s="15">
        <v>46.0</v>
      </c>
      <c r="B51" s="34" t="s">
        <v>354</v>
      </c>
      <c r="C51" s="31" t="s">
        <v>343</v>
      </c>
      <c r="D51" s="31" t="s">
        <v>345</v>
      </c>
      <c r="E51" s="15">
        <v>1.0</v>
      </c>
      <c r="F51" s="15">
        <v>1.0</v>
      </c>
      <c r="G51" s="15">
        <v>1.0</v>
      </c>
      <c r="H51" s="15">
        <v>1.0</v>
      </c>
      <c r="I51" s="15">
        <v>1.0</v>
      </c>
      <c r="J51" s="15">
        <v>1.0</v>
      </c>
      <c r="K51" s="15">
        <v>1.0</v>
      </c>
      <c r="L51" s="15">
        <v>1.0</v>
      </c>
      <c r="M51" s="15">
        <v>1.0</v>
      </c>
      <c r="N51" s="15">
        <v>2.0</v>
      </c>
      <c r="O51" s="15">
        <v>2.0</v>
      </c>
      <c r="P51" s="15">
        <v>2.0</v>
      </c>
      <c r="Q51" s="15">
        <v>2.0</v>
      </c>
      <c r="R51" s="15">
        <v>3.0</v>
      </c>
      <c r="S51" s="15">
        <f>14-T51</f>
        <v>14.0</v>
      </c>
      <c r="T51" s="15">
        <f>COUNTIF(E51:R51,0)</f>
        <v>0.0</v>
      </c>
      <c r="U51" s="15">
        <f>SUM(E51:R51)</f>
        <v>20.0</v>
      </c>
      <c r="V51" s="15" t="str">
        <f>IF(U51&gt;=6,"pass",IF(U51&lt;=5.9,"fail", ))</f>
        <v>pass</v>
      </c>
    </row>
    <row r="52" spans="8:8">
      <c r="A52" s="15">
        <v>47.0</v>
      </c>
      <c r="B52" s="34" t="s">
        <v>355</v>
      </c>
      <c r="C52" s="31" t="s">
        <v>343</v>
      </c>
      <c r="D52" s="31" t="s">
        <v>345</v>
      </c>
      <c r="E52" s="15">
        <v>1.0</v>
      </c>
      <c r="F52" s="15">
        <v>1.0</v>
      </c>
      <c r="G52" s="15">
        <v>1.0</v>
      </c>
      <c r="H52" s="15">
        <v>1.0</v>
      </c>
      <c r="I52" s="15">
        <v>1.0</v>
      </c>
      <c r="J52" s="15">
        <v>1.0</v>
      </c>
      <c r="K52" s="15">
        <v>1.0</v>
      </c>
      <c r="L52" s="15">
        <v>1.0</v>
      </c>
      <c r="M52" s="15">
        <v>1.0</v>
      </c>
      <c r="N52" s="15">
        <v>1.0</v>
      </c>
      <c r="O52" s="15">
        <v>2.0</v>
      </c>
      <c r="P52" s="15">
        <v>1.0</v>
      </c>
      <c r="Q52" s="15">
        <v>2.0</v>
      </c>
      <c r="R52" s="15">
        <v>3.0</v>
      </c>
      <c r="S52" s="15">
        <f>14-T52</f>
        <v>14.0</v>
      </c>
      <c r="T52" s="15">
        <f>COUNTIF(E52:R52,0)</f>
        <v>0.0</v>
      </c>
      <c r="U52" s="15">
        <f>SUM(E52:R52)</f>
        <v>18.0</v>
      </c>
      <c r="V52" s="15" t="str">
        <f>IF(U52&gt;=6,"pass",IF(U52&lt;=5.9,"fail", ))</f>
        <v>pass</v>
      </c>
    </row>
    <row r="53" spans="8:8">
      <c r="A53" s="15">
        <v>48.0</v>
      </c>
      <c r="B53" s="34" t="s">
        <v>356</v>
      </c>
      <c r="C53" s="31" t="s">
        <v>343</v>
      </c>
      <c r="D53" s="31" t="s">
        <v>345</v>
      </c>
      <c r="E53" s="15">
        <v>1.0</v>
      </c>
      <c r="F53" s="15">
        <v>1.0</v>
      </c>
      <c r="G53" s="15">
        <v>1.0</v>
      </c>
      <c r="H53" s="15">
        <v>1.0</v>
      </c>
      <c r="I53" s="15">
        <v>1.0</v>
      </c>
      <c r="J53" s="15">
        <v>0.0</v>
      </c>
      <c r="K53" s="15">
        <v>0.0</v>
      </c>
      <c r="L53" s="15">
        <v>1.0</v>
      </c>
      <c r="M53" s="15">
        <v>1.0</v>
      </c>
      <c r="N53" s="15">
        <v>0.0</v>
      </c>
      <c r="O53" s="15">
        <v>2.0</v>
      </c>
      <c r="P53" s="15">
        <v>0.0</v>
      </c>
      <c r="Q53" s="15">
        <v>2.0</v>
      </c>
      <c r="R53" s="15">
        <v>3.0</v>
      </c>
      <c r="S53" s="15">
        <f>14-T53</f>
        <v>10.0</v>
      </c>
      <c r="T53" s="15">
        <f>COUNTIF(E53:R53,0)</f>
        <v>4.0</v>
      </c>
      <c r="U53" s="15">
        <f>SUM(E53:R53)</f>
        <v>14.0</v>
      </c>
      <c r="V53" s="15" t="str">
        <f>IF(U53&gt;=6,"pass",IF(U53&lt;=5.9,"fail", ))</f>
        <v>pass</v>
      </c>
    </row>
    <row r="54" spans="8:8">
      <c r="A54" s="15">
        <v>49.0</v>
      </c>
      <c r="B54" s="34" t="s">
        <v>357</v>
      </c>
      <c r="C54" s="31" t="s">
        <v>343</v>
      </c>
      <c r="D54" s="31" t="s">
        <v>345</v>
      </c>
      <c r="E54" s="15">
        <v>1.0</v>
      </c>
      <c r="F54" s="15">
        <v>1.0</v>
      </c>
      <c r="G54" s="15">
        <v>1.0</v>
      </c>
      <c r="H54" s="15">
        <v>1.0</v>
      </c>
      <c r="I54" s="15">
        <v>1.0</v>
      </c>
      <c r="J54" s="15">
        <v>1.0</v>
      </c>
      <c r="K54" s="15">
        <v>1.0</v>
      </c>
      <c r="L54" s="15">
        <v>1.0</v>
      </c>
      <c r="M54" s="15">
        <v>1.0</v>
      </c>
      <c r="N54" s="15">
        <v>2.0</v>
      </c>
      <c r="O54" s="15">
        <v>2.0</v>
      </c>
      <c r="P54" s="15">
        <v>1.0</v>
      </c>
      <c r="Q54" s="15">
        <v>2.0</v>
      </c>
      <c r="R54" s="15">
        <v>3.0</v>
      </c>
      <c r="S54" s="15">
        <f>14-T54</f>
        <v>14.0</v>
      </c>
      <c r="T54" s="15">
        <f>COUNTIF(E54:R54,0)</f>
        <v>0.0</v>
      </c>
      <c r="U54" s="15">
        <f>SUM(E54:R54)</f>
        <v>19.0</v>
      </c>
      <c r="V54" s="15" t="str">
        <f>IF(U54&gt;=6,"pass",IF(U54&lt;=5.9,"fail", ))</f>
        <v>pass</v>
      </c>
    </row>
    <row r="55" spans="8:8">
      <c r="A55" s="15">
        <v>50.0</v>
      </c>
      <c r="B55" s="34" t="s">
        <v>358</v>
      </c>
      <c r="C55" s="31" t="s">
        <v>343</v>
      </c>
      <c r="D55" s="31" t="s">
        <v>345</v>
      </c>
      <c r="E55" s="15">
        <v>1.0</v>
      </c>
      <c r="F55" s="15">
        <v>1.0</v>
      </c>
      <c r="G55" s="15">
        <v>1.0</v>
      </c>
      <c r="H55" s="15">
        <v>1.0</v>
      </c>
      <c r="I55" s="15">
        <v>1.0</v>
      </c>
      <c r="J55" s="15">
        <v>1.0</v>
      </c>
      <c r="K55" s="15">
        <v>1.0</v>
      </c>
      <c r="L55" s="15">
        <v>1.0</v>
      </c>
      <c r="M55" s="15">
        <v>1.0</v>
      </c>
      <c r="N55" s="15">
        <v>2.0</v>
      </c>
      <c r="O55" s="15">
        <v>2.0</v>
      </c>
      <c r="P55" s="15">
        <v>2.0</v>
      </c>
      <c r="Q55" s="15">
        <v>2.0</v>
      </c>
      <c r="R55" s="15">
        <v>3.0</v>
      </c>
      <c r="S55" s="15">
        <f>14-T55</f>
        <v>14.0</v>
      </c>
      <c r="T55" s="15">
        <f>COUNTIF(E55:R55,0)</f>
        <v>0.0</v>
      </c>
      <c r="U55" s="15">
        <f>SUM(E55:R55)</f>
        <v>20.0</v>
      </c>
      <c r="V55" s="15" t="str">
        <f>IF(U55&gt;=6,"pass",IF(U55&lt;=5.9,"fail", ))</f>
        <v>pass</v>
      </c>
    </row>
    <row r="56" spans="8:8">
      <c r="A56" s="15">
        <v>51.0</v>
      </c>
      <c r="B56" s="34" t="s">
        <v>359</v>
      </c>
      <c r="C56" s="31" t="s">
        <v>343</v>
      </c>
      <c r="D56" s="31" t="s">
        <v>345</v>
      </c>
      <c r="E56" s="15">
        <v>1.0</v>
      </c>
      <c r="F56" s="15">
        <v>1.0</v>
      </c>
      <c r="G56" s="15">
        <v>1.0</v>
      </c>
      <c r="H56" s="15">
        <v>1.0</v>
      </c>
      <c r="I56" s="15">
        <v>1.0</v>
      </c>
      <c r="J56" s="15">
        <v>1.0</v>
      </c>
      <c r="K56" s="15">
        <v>1.0</v>
      </c>
      <c r="L56" s="15">
        <v>1.0</v>
      </c>
      <c r="M56" s="15">
        <v>1.0</v>
      </c>
      <c r="N56" s="15">
        <v>2.0</v>
      </c>
      <c r="O56" s="15">
        <v>1.0</v>
      </c>
      <c r="P56" s="15">
        <v>1.0</v>
      </c>
      <c r="Q56" s="15">
        <v>2.0</v>
      </c>
      <c r="R56" s="15">
        <v>3.0</v>
      </c>
      <c r="S56" s="15">
        <f>14-T56</f>
        <v>14.0</v>
      </c>
      <c r="T56" s="15">
        <f>COUNTIF(E56:R56,0)</f>
        <v>0.0</v>
      </c>
      <c r="U56" s="15">
        <f>SUM(E56:R56)</f>
        <v>18.0</v>
      </c>
      <c r="V56" s="15" t="str">
        <f>IF(U56&gt;=6,"pass",IF(U56&lt;=5.9,"fail", ))</f>
        <v>pass</v>
      </c>
    </row>
    <row r="57" spans="8:8">
      <c r="A57" s="15">
        <v>52.0</v>
      </c>
      <c r="B57" s="34" t="s">
        <v>360</v>
      </c>
      <c r="C57" s="31" t="s">
        <v>343</v>
      </c>
      <c r="D57" s="31" t="s">
        <v>345</v>
      </c>
      <c r="E57" s="15">
        <v>1.0</v>
      </c>
      <c r="F57" s="15">
        <v>1.0</v>
      </c>
      <c r="G57" s="15">
        <v>1.0</v>
      </c>
      <c r="H57" s="15">
        <v>1.0</v>
      </c>
      <c r="I57" s="15">
        <v>1.0</v>
      </c>
      <c r="J57" s="15">
        <v>1.0</v>
      </c>
      <c r="K57" s="15">
        <v>1.0</v>
      </c>
      <c r="L57" s="15">
        <v>1.0</v>
      </c>
      <c r="M57" s="15">
        <v>1.0</v>
      </c>
      <c r="N57" s="15">
        <v>0.0</v>
      </c>
      <c r="O57" s="15">
        <v>2.0</v>
      </c>
      <c r="P57" s="15">
        <v>1.0</v>
      </c>
      <c r="Q57" s="15">
        <v>2.0</v>
      </c>
      <c r="R57" s="15">
        <v>3.0</v>
      </c>
      <c r="S57" s="15">
        <f>14-T57</f>
        <v>13.0</v>
      </c>
      <c r="T57" s="15">
        <f>COUNTIF(E57:R57,0)</f>
        <v>1.0</v>
      </c>
      <c r="U57" s="15">
        <f>SUM(E57:R57)</f>
        <v>17.0</v>
      </c>
      <c r="V57" s="15" t="str">
        <f>IF(U57&gt;=6,"pass",IF(U57&lt;=5.9,"fail", ))</f>
        <v>pass</v>
      </c>
    </row>
    <row r="58" spans="8:8">
      <c r="A58" s="15">
        <v>53.0</v>
      </c>
      <c r="B58" s="34" t="s">
        <v>361</v>
      </c>
      <c r="C58" s="31" t="s">
        <v>343</v>
      </c>
      <c r="D58" s="31" t="s">
        <v>345</v>
      </c>
      <c r="E58" s="15">
        <v>1.0</v>
      </c>
      <c r="F58" s="15">
        <v>1.0</v>
      </c>
      <c r="G58" s="15">
        <v>1.0</v>
      </c>
      <c r="H58" s="15">
        <v>1.0</v>
      </c>
      <c r="I58" s="15">
        <v>1.0</v>
      </c>
      <c r="J58" s="15">
        <v>1.0</v>
      </c>
      <c r="K58" s="15">
        <v>1.0</v>
      </c>
      <c r="L58" s="15">
        <v>1.0</v>
      </c>
      <c r="M58" s="15">
        <v>0.0</v>
      </c>
      <c r="N58" s="15">
        <v>0.0</v>
      </c>
      <c r="O58" s="15">
        <v>2.0</v>
      </c>
      <c r="P58" s="15">
        <v>0.0</v>
      </c>
      <c r="Q58" s="15">
        <v>1.0</v>
      </c>
      <c r="R58" s="15">
        <v>3.0</v>
      </c>
      <c r="S58" s="15">
        <f>14-T58</f>
        <v>11.0</v>
      </c>
      <c r="T58" s="15">
        <f>COUNTIF(E58:R58,0)</f>
        <v>3.0</v>
      </c>
      <c r="U58" s="15">
        <f>SUM(E58:R58)</f>
        <v>14.0</v>
      </c>
      <c r="V58" s="15" t="str">
        <f>IF(U58&gt;=6,"pass",IF(U58&lt;=5.9,"fail", ))</f>
        <v>pass</v>
      </c>
    </row>
    <row r="59" spans="8:8">
      <c r="A59" s="15">
        <v>54.0</v>
      </c>
      <c r="B59" s="34" t="s">
        <v>362</v>
      </c>
      <c r="C59" s="31" t="s">
        <v>343</v>
      </c>
      <c r="D59" s="31" t="s">
        <v>345</v>
      </c>
      <c r="E59" s="15">
        <v>1.0</v>
      </c>
      <c r="F59" s="15">
        <v>1.0</v>
      </c>
      <c r="G59" s="15">
        <v>1.0</v>
      </c>
      <c r="H59" s="15">
        <v>1.0</v>
      </c>
      <c r="I59" s="15">
        <v>1.0</v>
      </c>
      <c r="J59" s="15">
        <v>1.0</v>
      </c>
      <c r="K59" s="15">
        <v>1.0</v>
      </c>
      <c r="L59" s="15">
        <v>1.0</v>
      </c>
      <c r="M59" s="15">
        <v>1.0</v>
      </c>
      <c r="N59" s="15">
        <v>2.0</v>
      </c>
      <c r="O59" s="15">
        <v>1.0</v>
      </c>
      <c r="P59" s="15">
        <v>1.0</v>
      </c>
      <c r="Q59" s="15">
        <v>0.0</v>
      </c>
      <c r="R59" s="15">
        <v>2.0</v>
      </c>
      <c r="S59" s="15">
        <f>14-T59</f>
        <v>13.0</v>
      </c>
      <c r="T59" s="15">
        <f>COUNTIF(E59:R59,0)</f>
        <v>1.0</v>
      </c>
      <c r="U59" s="15">
        <f>SUM(E59:R59)</f>
        <v>15.0</v>
      </c>
      <c r="V59" s="15" t="str">
        <f>IF(U59&gt;=6,"pass",IF(U59&lt;=5.9,"fail", ))</f>
        <v>pass</v>
      </c>
    </row>
    <row r="60" spans="8:8">
      <c r="A60" s="15">
        <v>55.0</v>
      </c>
      <c r="B60" s="34" t="s">
        <v>363</v>
      </c>
      <c r="C60" s="31" t="s">
        <v>343</v>
      </c>
      <c r="D60" s="31" t="s">
        <v>345</v>
      </c>
      <c r="E60" s="15">
        <v>1.0</v>
      </c>
      <c r="F60" s="15">
        <v>1.0</v>
      </c>
      <c r="G60" s="15">
        <v>1.0</v>
      </c>
      <c r="H60" s="15">
        <v>1.0</v>
      </c>
      <c r="I60" s="15">
        <v>1.0</v>
      </c>
      <c r="J60" s="15">
        <v>1.0</v>
      </c>
      <c r="K60" s="15">
        <v>1.0</v>
      </c>
      <c r="L60" s="15">
        <v>1.0</v>
      </c>
      <c r="M60" s="15">
        <v>1.0</v>
      </c>
      <c r="N60" s="15">
        <v>2.0</v>
      </c>
      <c r="O60" s="15">
        <v>2.0</v>
      </c>
      <c r="P60" s="15">
        <v>1.0</v>
      </c>
      <c r="Q60" s="15">
        <v>2.0</v>
      </c>
      <c r="R60" s="15">
        <v>3.0</v>
      </c>
      <c r="S60" s="15">
        <f>14-T60</f>
        <v>14.0</v>
      </c>
      <c r="T60" s="15">
        <f>COUNTIF(E60:R60,0)</f>
        <v>0.0</v>
      </c>
      <c r="U60" s="15">
        <f>SUM(E60:R60)</f>
        <v>19.0</v>
      </c>
      <c r="V60" s="15" t="str">
        <f>IF(U60&gt;=6,"pass",IF(U60&lt;=5.9,"fail", ))</f>
        <v>pass</v>
      </c>
    </row>
    <row r="61" spans="8:8">
      <c r="A61" s="15">
        <v>56.0</v>
      </c>
      <c r="B61" s="34" t="s">
        <v>364</v>
      </c>
      <c r="C61" s="31" t="s">
        <v>343</v>
      </c>
      <c r="D61" s="31" t="s">
        <v>345</v>
      </c>
      <c r="E61" s="15">
        <v>1.0</v>
      </c>
      <c r="F61" s="15">
        <v>1.0</v>
      </c>
      <c r="G61" s="15">
        <v>1.0</v>
      </c>
      <c r="H61" s="15">
        <v>1.0</v>
      </c>
      <c r="I61" s="15">
        <v>1.0</v>
      </c>
      <c r="J61" s="15">
        <v>1.0</v>
      </c>
      <c r="K61" s="15">
        <v>1.0</v>
      </c>
      <c r="L61" s="15">
        <v>1.0</v>
      </c>
      <c r="M61" s="15">
        <v>1.0</v>
      </c>
      <c r="N61" s="15">
        <v>1.0</v>
      </c>
      <c r="O61" s="15">
        <v>1.0</v>
      </c>
      <c r="P61" s="15">
        <v>1.0</v>
      </c>
      <c r="Q61" s="15">
        <v>2.0</v>
      </c>
      <c r="R61" s="15">
        <v>2.0</v>
      </c>
      <c r="S61" s="15">
        <f>14-T61</f>
        <v>14.0</v>
      </c>
      <c r="T61" s="15">
        <f>COUNTIF(E61:R61,0)</f>
        <v>0.0</v>
      </c>
      <c r="U61" s="15">
        <f>SUM(E61:R61)</f>
        <v>16.0</v>
      </c>
      <c r="V61" s="15" t="str">
        <f>IF(U61&gt;=6,"pass",IF(U61&lt;=5.9,"fail", ))</f>
        <v>pass</v>
      </c>
    </row>
    <row r="62" spans="8:8">
      <c r="A62" s="15">
        <v>57.0</v>
      </c>
      <c r="B62" s="34" t="s">
        <v>365</v>
      </c>
      <c r="C62" s="31" t="s">
        <v>343</v>
      </c>
      <c r="D62" s="31" t="s">
        <v>345</v>
      </c>
      <c r="E62" s="15">
        <v>1.0</v>
      </c>
      <c r="F62" s="15">
        <v>1.0</v>
      </c>
      <c r="G62" s="15">
        <v>1.0</v>
      </c>
      <c r="H62" s="15">
        <v>1.0</v>
      </c>
      <c r="I62" s="15">
        <v>1.0</v>
      </c>
      <c r="J62" s="15">
        <v>1.0</v>
      </c>
      <c r="K62" s="15">
        <v>1.0</v>
      </c>
      <c r="L62" s="15">
        <v>1.0</v>
      </c>
      <c r="M62" s="15">
        <v>1.0</v>
      </c>
      <c r="N62" s="15">
        <v>2.0</v>
      </c>
      <c r="O62" s="15">
        <v>2.0</v>
      </c>
      <c r="P62" s="15">
        <v>1.0</v>
      </c>
      <c r="Q62" s="15">
        <v>2.0</v>
      </c>
      <c r="R62" s="15">
        <v>3.0</v>
      </c>
      <c r="S62" s="15">
        <f>14-T62</f>
        <v>14.0</v>
      </c>
      <c r="T62" s="15">
        <f>COUNTIF(E62:R62,0)</f>
        <v>0.0</v>
      </c>
      <c r="U62" s="15">
        <f>SUM(E62:R62)</f>
        <v>19.0</v>
      </c>
      <c r="V62" s="15" t="str">
        <f>IF(U62&gt;=6,"pass",IF(U62&lt;=5.9,"fail", ))</f>
        <v>pass</v>
      </c>
    </row>
    <row r="63" spans="8:8">
      <c r="A63" s="15">
        <v>58.0</v>
      </c>
      <c r="B63" s="34" t="s">
        <v>366</v>
      </c>
      <c r="C63" s="31" t="s">
        <v>343</v>
      </c>
      <c r="D63" s="31" t="s">
        <v>345</v>
      </c>
      <c r="E63" s="15">
        <v>1.0</v>
      </c>
      <c r="F63" s="15">
        <v>1.0</v>
      </c>
      <c r="G63" s="15">
        <v>1.0</v>
      </c>
      <c r="H63" s="15">
        <v>1.0</v>
      </c>
      <c r="I63" s="15">
        <v>1.0</v>
      </c>
      <c r="J63" s="15">
        <v>1.0</v>
      </c>
      <c r="K63" s="15">
        <v>1.0</v>
      </c>
      <c r="L63" s="15">
        <v>1.0</v>
      </c>
      <c r="M63" s="15">
        <v>0.0</v>
      </c>
      <c r="N63" s="15">
        <v>1.0</v>
      </c>
      <c r="O63" s="15">
        <v>2.0</v>
      </c>
      <c r="P63" s="15">
        <v>1.0</v>
      </c>
      <c r="Q63" s="15">
        <v>2.0</v>
      </c>
      <c r="R63" s="15">
        <v>3.0</v>
      </c>
      <c r="S63" s="15">
        <f>14-T63</f>
        <v>13.0</v>
      </c>
      <c r="T63" s="15">
        <f>COUNTIF(E63:R63,0)</f>
        <v>1.0</v>
      </c>
      <c r="U63" s="15">
        <f>SUM(E63:R63)</f>
        <v>17.0</v>
      </c>
      <c r="V63" s="15" t="str">
        <f>IF(U63&gt;=6,"pass",IF(U63&lt;=5.9,"fail", ))</f>
        <v>pass</v>
      </c>
    </row>
    <row r="64" spans="8:8">
      <c r="A64" s="15">
        <v>59.0</v>
      </c>
      <c r="B64" s="34" t="s">
        <v>367</v>
      </c>
      <c r="C64" s="31" t="s">
        <v>368</v>
      </c>
      <c r="D64" s="31" t="s">
        <v>369</v>
      </c>
      <c r="E64" s="15">
        <v>1.0</v>
      </c>
      <c r="F64" s="15">
        <v>1.0</v>
      </c>
      <c r="G64" s="15">
        <v>1.0</v>
      </c>
      <c r="H64" s="15">
        <v>1.0</v>
      </c>
      <c r="I64" s="15">
        <v>1.0</v>
      </c>
      <c r="J64" s="15">
        <v>1.0</v>
      </c>
      <c r="K64" s="15">
        <v>1.0</v>
      </c>
      <c r="L64" s="15">
        <v>1.0</v>
      </c>
      <c r="M64" s="15">
        <v>1.0</v>
      </c>
      <c r="N64" s="15">
        <v>2.0</v>
      </c>
      <c r="O64" s="15">
        <v>2.0</v>
      </c>
      <c r="P64" s="15">
        <v>1.0</v>
      </c>
      <c r="Q64" s="15">
        <v>2.0</v>
      </c>
      <c r="R64" s="15">
        <v>3.0</v>
      </c>
      <c r="S64" s="15">
        <f>14-T64</f>
        <v>14.0</v>
      </c>
      <c r="T64" s="15">
        <f>COUNTIF(E64:R64,0)</f>
        <v>0.0</v>
      </c>
      <c r="U64" s="15">
        <f>SUM(E64:R64)</f>
        <v>19.0</v>
      </c>
      <c r="V64" s="15" t="str">
        <f>IF(U64&gt;=6,"pass",IF(U64&lt;=5.9,"fail", ))</f>
        <v>pass</v>
      </c>
    </row>
    <row r="65" spans="8:8">
      <c r="A65" s="15">
        <v>60.0</v>
      </c>
      <c r="B65" s="34" t="s">
        <v>370</v>
      </c>
      <c r="C65" s="31" t="s">
        <v>368</v>
      </c>
      <c r="D65" s="31" t="s">
        <v>369</v>
      </c>
      <c r="E65" s="15">
        <v>1.0</v>
      </c>
      <c r="F65" s="15">
        <v>1.0</v>
      </c>
      <c r="G65" s="15">
        <v>1.0</v>
      </c>
      <c r="H65" s="15">
        <v>1.0</v>
      </c>
      <c r="I65" s="15">
        <v>1.0</v>
      </c>
      <c r="J65" s="15">
        <v>0.0</v>
      </c>
      <c r="K65" s="15">
        <v>1.0</v>
      </c>
      <c r="L65" s="15">
        <v>1.0</v>
      </c>
      <c r="M65" s="15">
        <v>1.0</v>
      </c>
      <c r="N65" s="15">
        <v>2.0</v>
      </c>
      <c r="O65" s="15">
        <v>2.0</v>
      </c>
      <c r="P65" s="15">
        <v>1.0</v>
      </c>
      <c r="Q65" s="15">
        <v>2.0</v>
      </c>
      <c r="R65" s="15">
        <v>3.0</v>
      </c>
      <c r="S65" s="15">
        <f>14-T65</f>
        <v>13.0</v>
      </c>
      <c r="T65" s="15">
        <f>COUNTIF(E65:R65,0)</f>
        <v>1.0</v>
      </c>
      <c r="U65" s="15">
        <f>SUM(E65:R65)</f>
        <v>18.0</v>
      </c>
      <c r="V65" s="15" t="str">
        <f>IF(U65&gt;=6,"pass",IF(U65&lt;=5.9,"fail", ))</f>
        <v>pass</v>
      </c>
    </row>
    <row r="66" spans="8:8">
      <c r="A66" s="15">
        <v>61.0</v>
      </c>
      <c r="B66" s="34" t="s">
        <v>371</v>
      </c>
      <c r="C66" s="31" t="s">
        <v>368</v>
      </c>
      <c r="D66" s="31" t="s">
        <v>369</v>
      </c>
      <c r="E66" s="15">
        <v>1.0</v>
      </c>
      <c r="F66" s="15">
        <v>1.0</v>
      </c>
      <c r="G66" s="15">
        <v>1.0</v>
      </c>
      <c r="H66" s="15">
        <v>1.0</v>
      </c>
      <c r="I66" s="15">
        <v>1.0</v>
      </c>
      <c r="J66" s="15">
        <v>1.0</v>
      </c>
      <c r="K66" s="15">
        <v>1.0</v>
      </c>
      <c r="L66" s="15">
        <v>1.0</v>
      </c>
      <c r="M66" s="15">
        <v>1.0</v>
      </c>
      <c r="N66" s="15">
        <v>2.0</v>
      </c>
      <c r="O66" s="15">
        <v>2.0</v>
      </c>
      <c r="P66" s="15">
        <v>1.0</v>
      </c>
      <c r="Q66" s="15">
        <v>2.0</v>
      </c>
      <c r="R66" s="15">
        <v>3.0</v>
      </c>
      <c r="S66" s="15">
        <f>14-T66</f>
        <v>14.0</v>
      </c>
      <c r="T66" s="15">
        <f>COUNTIF(E66:R66,0)</f>
        <v>0.0</v>
      </c>
      <c r="U66" s="15">
        <f>SUM(E66:R66)</f>
        <v>19.0</v>
      </c>
      <c r="V66" s="15" t="str">
        <f>IF(U66&gt;=6,"pass",IF(U66&lt;=5.9,"fail", ))</f>
        <v>pass</v>
      </c>
    </row>
    <row r="67" spans="8:8">
      <c r="A67" s="15">
        <v>62.0</v>
      </c>
      <c r="B67" s="34" t="s">
        <v>372</v>
      </c>
      <c r="C67" s="31" t="s">
        <v>368</v>
      </c>
      <c r="D67" s="31" t="s">
        <v>369</v>
      </c>
      <c r="E67" s="15">
        <v>1.0</v>
      </c>
      <c r="F67" s="15">
        <v>1.0</v>
      </c>
      <c r="G67" s="15">
        <v>1.0</v>
      </c>
      <c r="H67" s="15">
        <v>1.0</v>
      </c>
      <c r="I67" s="15">
        <v>1.0</v>
      </c>
      <c r="J67" s="15">
        <v>1.0</v>
      </c>
      <c r="K67" s="15">
        <v>1.0</v>
      </c>
      <c r="L67" s="15">
        <v>1.0</v>
      </c>
      <c r="M67" s="15">
        <v>1.0</v>
      </c>
      <c r="N67" s="15">
        <v>1.0</v>
      </c>
      <c r="O67" s="15">
        <v>2.0</v>
      </c>
      <c r="P67" s="15">
        <v>1.0</v>
      </c>
      <c r="Q67" s="15">
        <v>2.0</v>
      </c>
      <c r="R67" s="15">
        <v>3.0</v>
      </c>
      <c r="S67" s="15">
        <f>14-T67</f>
        <v>14.0</v>
      </c>
      <c r="T67" s="15">
        <f>COUNTIF(E67:R67,0)</f>
        <v>0.0</v>
      </c>
      <c r="U67" s="15">
        <f>SUM(E67:R67)</f>
        <v>18.0</v>
      </c>
      <c r="V67" s="15" t="str">
        <f>IF(U67&gt;=6,"pass",IF(U67&lt;=5.9,"fail", ))</f>
        <v>pass</v>
      </c>
    </row>
    <row r="68" spans="8:8">
      <c r="A68" s="15">
        <v>63.0</v>
      </c>
      <c r="B68" s="34" t="s">
        <v>373</v>
      </c>
      <c r="C68" s="31" t="s">
        <v>368</v>
      </c>
      <c r="D68" s="31" t="s">
        <v>369</v>
      </c>
      <c r="E68" s="15">
        <v>1.0</v>
      </c>
      <c r="F68" s="15">
        <v>1.0</v>
      </c>
      <c r="G68" s="15">
        <v>1.0</v>
      </c>
      <c r="H68" s="15">
        <v>1.0</v>
      </c>
      <c r="I68" s="15">
        <v>1.0</v>
      </c>
      <c r="J68" s="15">
        <v>0.0</v>
      </c>
      <c r="K68" s="15">
        <v>1.0</v>
      </c>
      <c r="L68" s="15">
        <v>1.0</v>
      </c>
      <c r="M68" s="15">
        <v>1.0</v>
      </c>
      <c r="N68" s="15">
        <v>2.0</v>
      </c>
      <c r="O68" s="15">
        <v>2.0</v>
      </c>
      <c r="P68" s="15">
        <v>1.0</v>
      </c>
      <c r="Q68" s="15">
        <v>2.0</v>
      </c>
      <c r="R68" s="15">
        <v>3.0</v>
      </c>
      <c r="S68" s="15">
        <f>14-T68</f>
        <v>13.0</v>
      </c>
      <c r="T68" s="15">
        <f>COUNTIF(E68:R68,0)</f>
        <v>1.0</v>
      </c>
      <c r="U68" s="15">
        <f>SUM(E68:R68)</f>
        <v>18.0</v>
      </c>
      <c r="V68" s="15" t="str">
        <f>IF(U68&gt;=6,"pass",IF(U68&lt;=5.9,"fail", ))</f>
        <v>pass</v>
      </c>
    </row>
    <row r="69" spans="8:8">
      <c r="A69" s="15">
        <v>64.0</v>
      </c>
      <c r="B69" s="34" t="s">
        <v>374</v>
      </c>
      <c r="C69" s="31" t="s">
        <v>368</v>
      </c>
      <c r="D69" s="31" t="s">
        <v>369</v>
      </c>
      <c r="E69" s="15">
        <v>1.0</v>
      </c>
      <c r="F69" s="15">
        <v>1.0</v>
      </c>
      <c r="G69" s="15">
        <v>1.0</v>
      </c>
      <c r="H69" s="15">
        <v>1.0</v>
      </c>
      <c r="I69" s="15">
        <v>1.0</v>
      </c>
      <c r="J69" s="15">
        <v>1.0</v>
      </c>
      <c r="K69" s="15">
        <v>1.0</v>
      </c>
      <c r="L69" s="15">
        <v>1.0</v>
      </c>
      <c r="M69" s="15">
        <v>1.0</v>
      </c>
      <c r="N69" s="15">
        <v>0.0</v>
      </c>
      <c r="O69" s="15">
        <v>2.0</v>
      </c>
      <c r="P69" s="15">
        <v>1.0</v>
      </c>
      <c r="Q69" s="15">
        <v>1.0</v>
      </c>
      <c r="R69" s="15">
        <v>3.0</v>
      </c>
      <c r="S69" s="15">
        <f>14-T69</f>
        <v>13.0</v>
      </c>
      <c r="T69" s="15">
        <f>COUNTIF(E69:R69,0)</f>
        <v>1.0</v>
      </c>
      <c r="U69" s="15">
        <f>SUM(E69:R69)</f>
        <v>16.0</v>
      </c>
      <c r="V69" s="15" t="str">
        <f>IF(U69&gt;=6,"pass",IF(U69&lt;=5.9,"fail", ))</f>
        <v>pass</v>
      </c>
    </row>
    <row r="70" spans="8:8">
      <c r="A70" s="15">
        <v>65.0</v>
      </c>
      <c r="B70" s="34" t="s">
        <v>375</v>
      </c>
      <c r="C70" s="31" t="s">
        <v>368</v>
      </c>
      <c r="D70" s="31" t="s">
        <v>369</v>
      </c>
      <c r="E70" s="15">
        <v>1.0</v>
      </c>
      <c r="F70" s="15">
        <v>1.0</v>
      </c>
      <c r="G70" s="15">
        <v>1.0</v>
      </c>
      <c r="H70" s="15">
        <v>1.0</v>
      </c>
      <c r="I70" s="15">
        <v>1.0</v>
      </c>
      <c r="J70" s="15">
        <v>1.0</v>
      </c>
      <c r="K70" s="15">
        <v>1.0</v>
      </c>
      <c r="L70" s="15">
        <v>1.0</v>
      </c>
      <c r="M70" s="15">
        <v>1.0</v>
      </c>
      <c r="N70" s="15">
        <v>0.0</v>
      </c>
      <c r="O70" s="15">
        <v>2.0</v>
      </c>
      <c r="P70" s="15">
        <v>1.0</v>
      </c>
      <c r="Q70" s="15">
        <v>2.0</v>
      </c>
      <c r="R70" s="15">
        <v>3.0</v>
      </c>
      <c r="S70" s="15">
        <f>14-T70</f>
        <v>13.0</v>
      </c>
      <c r="T70" s="15">
        <f>COUNTIF(E70:R70,0)</f>
        <v>1.0</v>
      </c>
      <c r="U70" s="15">
        <f>SUM(E70:R70)</f>
        <v>17.0</v>
      </c>
      <c r="V70" s="15" t="str">
        <f>IF(U70&gt;=6,"pass",IF(U70&lt;=5.9,"fail", ))</f>
        <v>pass</v>
      </c>
    </row>
    <row r="71" spans="8:8">
      <c r="A71" s="15">
        <v>66.0</v>
      </c>
      <c r="B71" s="34" t="s">
        <v>376</v>
      </c>
      <c r="C71" s="31" t="s">
        <v>368</v>
      </c>
      <c r="D71" s="31" t="s">
        <v>369</v>
      </c>
      <c r="E71" s="15">
        <v>0.0</v>
      </c>
      <c r="F71" s="15">
        <v>1.0</v>
      </c>
      <c r="G71" s="15">
        <v>1.0</v>
      </c>
      <c r="H71" s="15">
        <v>1.0</v>
      </c>
      <c r="I71" s="15">
        <v>1.0</v>
      </c>
      <c r="J71" s="15">
        <v>1.0</v>
      </c>
      <c r="K71" s="15">
        <v>1.0</v>
      </c>
      <c r="L71" s="15">
        <v>1.0</v>
      </c>
      <c r="M71" s="15">
        <v>1.0</v>
      </c>
      <c r="N71" s="15">
        <v>2.0</v>
      </c>
      <c r="O71" s="15">
        <v>2.0</v>
      </c>
      <c r="P71" s="15">
        <v>1.0</v>
      </c>
      <c r="Q71" s="15">
        <v>2.0</v>
      </c>
      <c r="R71" s="15">
        <v>3.0</v>
      </c>
      <c r="S71" s="15">
        <f>14-T71</f>
        <v>13.0</v>
      </c>
      <c r="T71" s="15">
        <f>COUNTIF(E71:R71,0)</f>
        <v>1.0</v>
      </c>
      <c r="U71" s="15">
        <f>SUM(E71:R71)</f>
        <v>18.0</v>
      </c>
      <c r="V71" s="15" t="str">
        <f>IF(U71&gt;=6,"pass",IF(U71&lt;=5.9,"fail", ))</f>
        <v>pass</v>
      </c>
    </row>
    <row r="72" spans="8:8">
      <c r="A72" s="15">
        <v>67.0</v>
      </c>
      <c r="B72" s="34" t="s">
        <v>377</v>
      </c>
      <c r="C72" s="31" t="s">
        <v>368</v>
      </c>
      <c r="D72" s="31" t="s">
        <v>369</v>
      </c>
      <c r="E72" s="15">
        <v>1.0</v>
      </c>
      <c r="F72" s="15">
        <v>1.0</v>
      </c>
      <c r="G72" s="15">
        <v>1.0</v>
      </c>
      <c r="H72" s="15">
        <v>1.0</v>
      </c>
      <c r="I72" s="15">
        <v>1.0</v>
      </c>
      <c r="J72" s="15">
        <v>1.0</v>
      </c>
      <c r="K72" s="15">
        <v>1.0</v>
      </c>
      <c r="L72" s="15">
        <v>1.0</v>
      </c>
      <c r="M72" s="15">
        <v>1.0</v>
      </c>
      <c r="N72" s="15">
        <v>0.0</v>
      </c>
      <c r="O72" s="15">
        <v>2.0</v>
      </c>
      <c r="P72" s="15">
        <v>0.0</v>
      </c>
      <c r="Q72" s="15">
        <v>0.0</v>
      </c>
      <c r="R72" s="15">
        <v>3.0</v>
      </c>
      <c r="S72" s="15">
        <f>14-T72</f>
        <v>11.0</v>
      </c>
      <c r="T72" s="15">
        <f>COUNTIF(E72:R72,0)</f>
        <v>3.0</v>
      </c>
      <c r="U72" s="15">
        <f>SUM(E72:R72)</f>
        <v>14.0</v>
      </c>
      <c r="V72" s="15" t="str">
        <f>IF(U72&gt;=6,"pass",IF(U72&lt;=5.9,"fail", ))</f>
        <v>pass</v>
      </c>
    </row>
    <row r="73" spans="8:8">
      <c r="A73" s="15">
        <v>68.0</v>
      </c>
      <c r="B73" s="34" t="s">
        <v>378</v>
      </c>
      <c r="C73" s="31" t="s">
        <v>368</v>
      </c>
      <c r="D73" s="31" t="s">
        <v>369</v>
      </c>
      <c r="E73" s="15">
        <v>1.0</v>
      </c>
      <c r="F73" s="15">
        <v>1.0</v>
      </c>
      <c r="G73" s="15">
        <v>1.0</v>
      </c>
      <c r="H73" s="15">
        <v>1.0</v>
      </c>
      <c r="I73" s="15">
        <v>1.0</v>
      </c>
      <c r="J73" s="15">
        <v>0.0</v>
      </c>
      <c r="K73" s="15">
        <v>1.0</v>
      </c>
      <c r="L73" s="15">
        <v>1.0</v>
      </c>
      <c r="M73" s="15">
        <v>1.0</v>
      </c>
      <c r="N73" s="15">
        <v>0.0</v>
      </c>
      <c r="O73" s="15">
        <v>2.0</v>
      </c>
      <c r="P73" s="15">
        <v>0.0</v>
      </c>
      <c r="Q73" s="15">
        <v>1.0</v>
      </c>
      <c r="R73" s="15">
        <v>3.0</v>
      </c>
      <c r="S73" s="15">
        <f>14-T73</f>
        <v>11.0</v>
      </c>
      <c r="T73" s="15">
        <f>COUNTIF(E73:R73,0)</f>
        <v>3.0</v>
      </c>
      <c r="U73" s="15">
        <f>SUM(E73:R73)</f>
        <v>14.0</v>
      </c>
      <c r="V73" s="15" t="str">
        <f>IF(U73&gt;=6,"pass",IF(U73&lt;=5.9,"fail", ))</f>
        <v>pass</v>
      </c>
    </row>
    <row r="74" spans="8:8">
      <c r="A74" s="15">
        <v>69.0</v>
      </c>
      <c r="B74" s="34" t="s">
        <v>379</v>
      </c>
      <c r="C74" s="31" t="s">
        <v>368</v>
      </c>
      <c r="D74" s="31" t="s">
        <v>369</v>
      </c>
      <c r="E74" s="15">
        <v>1.0</v>
      </c>
      <c r="F74" s="15">
        <v>1.0</v>
      </c>
      <c r="G74" s="15">
        <v>1.0</v>
      </c>
      <c r="H74" s="15">
        <v>1.0</v>
      </c>
      <c r="I74" s="15">
        <v>1.0</v>
      </c>
      <c r="J74" s="15">
        <v>1.0</v>
      </c>
      <c r="K74" s="15">
        <v>1.0</v>
      </c>
      <c r="L74" s="15">
        <v>1.0</v>
      </c>
      <c r="M74" s="15">
        <v>1.0</v>
      </c>
      <c r="N74" s="15">
        <v>2.0</v>
      </c>
      <c r="O74" s="15">
        <v>2.0</v>
      </c>
      <c r="P74" s="15">
        <v>1.0</v>
      </c>
      <c r="Q74" s="15">
        <v>2.0</v>
      </c>
      <c r="R74" s="15">
        <v>3.0</v>
      </c>
      <c r="S74" s="15">
        <f>14-T74</f>
        <v>14.0</v>
      </c>
      <c r="T74" s="15">
        <f>COUNTIF(E74:R74,0)</f>
        <v>0.0</v>
      </c>
      <c r="U74" s="15">
        <f>SUM(E74:R74)</f>
        <v>19.0</v>
      </c>
      <c r="V74" s="15" t="str">
        <f>IF(U74&gt;=6,"pass",IF(U74&lt;=5.9,"fail", ))</f>
        <v>pass</v>
      </c>
    </row>
    <row r="75" spans="8:8">
      <c r="A75" s="15">
        <v>70.0</v>
      </c>
      <c r="B75" s="34" t="s">
        <v>380</v>
      </c>
      <c r="C75" s="31" t="s">
        <v>368</v>
      </c>
      <c r="D75" s="31" t="s">
        <v>369</v>
      </c>
      <c r="E75" s="15">
        <v>1.0</v>
      </c>
      <c r="F75" s="15">
        <v>1.0</v>
      </c>
      <c r="G75" s="15">
        <v>1.0</v>
      </c>
      <c r="H75" s="15">
        <v>1.0</v>
      </c>
      <c r="I75" s="15">
        <v>1.0</v>
      </c>
      <c r="J75" s="15">
        <v>1.0</v>
      </c>
      <c r="K75" s="15">
        <v>1.0</v>
      </c>
      <c r="L75" s="15">
        <v>1.0</v>
      </c>
      <c r="M75" s="15">
        <v>1.0</v>
      </c>
      <c r="N75" s="15">
        <v>2.0</v>
      </c>
      <c r="O75" s="15">
        <v>2.0</v>
      </c>
      <c r="P75" s="15">
        <v>1.0</v>
      </c>
      <c r="Q75" s="15">
        <v>2.0</v>
      </c>
      <c r="R75" s="15">
        <v>3.0</v>
      </c>
      <c r="S75" s="15">
        <f>14-T75</f>
        <v>14.0</v>
      </c>
      <c r="T75" s="15">
        <f>COUNTIF(E75:R75,0)</f>
        <v>0.0</v>
      </c>
      <c r="U75" s="15">
        <f>SUM(E75:R75)</f>
        <v>19.0</v>
      </c>
      <c r="V75" s="15" t="str">
        <f>IF(U75&gt;=6,"pass",IF(U75&lt;=5.9,"fail", ))</f>
        <v>pass</v>
      </c>
    </row>
    <row r="76" spans="8:8">
      <c r="A76" s="15">
        <v>71.0</v>
      </c>
      <c r="B76" s="34" t="s">
        <v>381</v>
      </c>
      <c r="C76" s="31" t="s">
        <v>368</v>
      </c>
      <c r="D76" s="31" t="s">
        <v>369</v>
      </c>
      <c r="E76" s="15">
        <v>1.0</v>
      </c>
      <c r="F76" s="15">
        <v>1.0</v>
      </c>
      <c r="G76" s="15">
        <v>1.0</v>
      </c>
      <c r="H76" s="15">
        <v>1.0</v>
      </c>
      <c r="I76" s="15">
        <v>1.0</v>
      </c>
      <c r="J76" s="15">
        <v>1.0</v>
      </c>
      <c r="K76" s="15">
        <v>1.0</v>
      </c>
      <c r="L76" s="15">
        <v>1.0</v>
      </c>
      <c r="M76" s="15">
        <v>1.0</v>
      </c>
      <c r="N76" s="15">
        <v>2.0</v>
      </c>
      <c r="O76" s="15">
        <v>1.0</v>
      </c>
      <c r="P76" s="15">
        <v>2.0</v>
      </c>
      <c r="Q76" s="15">
        <v>2.0</v>
      </c>
      <c r="R76" s="15">
        <v>3.0</v>
      </c>
      <c r="S76" s="15">
        <f>14-T76</f>
        <v>14.0</v>
      </c>
      <c r="T76" s="15">
        <f>COUNTIF(E76:R76,0)</f>
        <v>0.0</v>
      </c>
      <c r="U76" s="15">
        <f>SUM(E76:R76)</f>
        <v>19.0</v>
      </c>
      <c r="V76" s="15" t="str">
        <f>IF(U76&gt;=6,"pass",IF(U76&lt;=5.9,"fail", ))</f>
        <v>pass</v>
      </c>
    </row>
    <row r="77" spans="8:8">
      <c r="A77" s="15">
        <v>72.0</v>
      </c>
      <c r="B77" s="34" t="s">
        <v>382</v>
      </c>
      <c r="C77" s="31" t="s">
        <v>368</v>
      </c>
      <c r="D77" s="31" t="s">
        <v>369</v>
      </c>
      <c r="E77" s="15">
        <v>1.0</v>
      </c>
      <c r="F77" s="15">
        <v>1.0</v>
      </c>
      <c r="G77" s="15">
        <v>1.0</v>
      </c>
      <c r="H77" s="15">
        <v>1.0</v>
      </c>
      <c r="I77" s="15">
        <v>1.0</v>
      </c>
      <c r="J77" s="15">
        <v>0.0</v>
      </c>
      <c r="K77" s="15">
        <v>1.0</v>
      </c>
      <c r="L77" s="15">
        <v>1.0</v>
      </c>
      <c r="M77" s="15">
        <v>0.0</v>
      </c>
      <c r="N77" s="15">
        <v>2.0</v>
      </c>
      <c r="O77" s="15">
        <v>1.0</v>
      </c>
      <c r="P77" s="15">
        <v>2.0</v>
      </c>
      <c r="Q77" s="15">
        <v>2.0</v>
      </c>
      <c r="R77" s="15">
        <v>0.0</v>
      </c>
      <c r="S77" s="15">
        <f>14-T77</f>
        <v>11.0</v>
      </c>
      <c r="T77" s="15">
        <f>COUNTIF(E77:R77,0)</f>
        <v>3.0</v>
      </c>
      <c r="U77" s="15">
        <f>SUM(E77:R77)</f>
        <v>14.0</v>
      </c>
      <c r="V77" s="15" t="str">
        <f>IF(U77&gt;=6,"pass",IF(U77&lt;=5.9,"fail", ))</f>
        <v>pass</v>
      </c>
    </row>
    <row r="78" spans="8:8">
      <c r="A78" s="15">
        <v>73.0</v>
      </c>
      <c r="B78" s="34" t="s">
        <v>383</v>
      </c>
      <c r="C78" s="31" t="s">
        <v>368</v>
      </c>
      <c r="D78" s="31" t="s">
        <v>369</v>
      </c>
      <c r="E78" s="15">
        <v>1.0</v>
      </c>
      <c r="F78" s="15">
        <v>1.0</v>
      </c>
      <c r="G78" s="15">
        <v>1.0</v>
      </c>
      <c r="H78" s="15">
        <v>1.0</v>
      </c>
      <c r="I78" s="15">
        <v>1.0</v>
      </c>
      <c r="J78" s="15">
        <v>0.0</v>
      </c>
      <c r="K78" s="15">
        <v>1.0</v>
      </c>
      <c r="L78" s="15">
        <v>1.0</v>
      </c>
      <c r="M78" s="15">
        <v>1.0</v>
      </c>
      <c r="N78" s="15">
        <v>2.0</v>
      </c>
      <c r="O78" s="15">
        <v>1.0</v>
      </c>
      <c r="P78" s="15">
        <v>1.0</v>
      </c>
      <c r="Q78" s="15">
        <v>2.0</v>
      </c>
      <c r="R78" s="15">
        <v>3.0</v>
      </c>
      <c r="S78" s="15">
        <f>14-T78</f>
        <v>13.0</v>
      </c>
      <c r="T78" s="15">
        <f>COUNTIF(E78:R78,0)</f>
        <v>1.0</v>
      </c>
      <c r="U78" s="15">
        <f>SUM(E78:R78)</f>
        <v>17.0</v>
      </c>
      <c r="V78" s="15" t="str">
        <f>IF(U78&gt;=6,"pass",IF(U78&lt;=5.9,"fail", ))</f>
        <v>pass</v>
      </c>
    </row>
    <row r="79" spans="8:8">
      <c r="A79" s="15">
        <v>74.0</v>
      </c>
      <c r="B79" s="34" t="s">
        <v>384</v>
      </c>
      <c r="C79" s="31" t="s">
        <v>368</v>
      </c>
      <c r="D79" s="31" t="s">
        <v>369</v>
      </c>
      <c r="E79" s="15">
        <v>1.0</v>
      </c>
      <c r="F79" s="15">
        <v>1.0</v>
      </c>
      <c r="G79" s="15">
        <v>1.0</v>
      </c>
      <c r="H79" s="15">
        <v>1.0</v>
      </c>
      <c r="I79" s="15">
        <v>1.0</v>
      </c>
      <c r="J79" s="15">
        <v>0.0</v>
      </c>
      <c r="K79" s="15">
        <v>1.0</v>
      </c>
      <c r="L79" s="15">
        <v>1.0</v>
      </c>
      <c r="M79" s="15">
        <v>1.0</v>
      </c>
      <c r="N79" s="15">
        <v>0.0</v>
      </c>
      <c r="O79" s="15">
        <v>2.0</v>
      </c>
      <c r="P79" s="15">
        <v>1.0</v>
      </c>
      <c r="Q79" s="15">
        <v>2.0</v>
      </c>
      <c r="R79" s="15">
        <v>3.0</v>
      </c>
      <c r="S79" s="15">
        <f>14-T79</f>
        <v>12.0</v>
      </c>
      <c r="T79" s="15">
        <f>COUNTIF(E79:R79,0)</f>
        <v>2.0</v>
      </c>
      <c r="U79" s="15">
        <f>SUM(E79:R79)</f>
        <v>16.0</v>
      </c>
      <c r="V79" s="15" t="str">
        <f>IF(U79&gt;=6,"pass",IF(U79&lt;=5.9,"fail", ))</f>
        <v>pass</v>
      </c>
    </row>
    <row r="80" spans="8:8">
      <c r="A80" s="15">
        <v>75.0</v>
      </c>
      <c r="B80" s="34" t="s">
        <v>385</v>
      </c>
      <c r="C80" s="31" t="s">
        <v>368</v>
      </c>
      <c r="D80" s="31" t="s">
        <v>369</v>
      </c>
      <c r="E80" s="15">
        <v>1.0</v>
      </c>
      <c r="F80" s="15">
        <v>1.0</v>
      </c>
      <c r="G80" s="15">
        <v>1.0</v>
      </c>
      <c r="H80" s="15">
        <v>1.0</v>
      </c>
      <c r="I80" s="15">
        <v>1.0</v>
      </c>
      <c r="J80" s="15">
        <v>1.0</v>
      </c>
      <c r="K80" s="15">
        <v>1.0</v>
      </c>
      <c r="L80" s="15">
        <v>1.0</v>
      </c>
      <c r="M80" s="15">
        <v>1.0</v>
      </c>
      <c r="N80" s="15">
        <v>0.0</v>
      </c>
      <c r="O80" s="15">
        <v>0.0</v>
      </c>
      <c r="P80" s="15">
        <v>1.0</v>
      </c>
      <c r="Q80" s="15">
        <v>1.0</v>
      </c>
      <c r="R80" s="15">
        <v>3.0</v>
      </c>
      <c r="S80" s="15">
        <f>14-T80</f>
        <v>12.0</v>
      </c>
      <c r="T80" s="15">
        <f>COUNTIF(E80:R80,0)</f>
        <v>2.0</v>
      </c>
      <c r="U80" s="15">
        <f>SUM(E80:R80)</f>
        <v>14.0</v>
      </c>
      <c r="V80" s="15" t="str">
        <f>IF(U80&gt;=6,"pass",IF(U80&lt;=5.9,"fail", ))</f>
        <v>pass</v>
      </c>
    </row>
    <row r="81" spans="8:8">
      <c r="A81" s="15">
        <v>76.0</v>
      </c>
      <c r="B81" s="34" t="s">
        <v>386</v>
      </c>
      <c r="C81" s="31" t="s">
        <v>368</v>
      </c>
      <c r="D81" s="31" t="s">
        <v>369</v>
      </c>
      <c r="E81" s="15">
        <v>1.0</v>
      </c>
      <c r="F81" s="15">
        <v>1.0</v>
      </c>
      <c r="G81" s="15">
        <v>1.0</v>
      </c>
      <c r="H81" s="15">
        <v>1.0</v>
      </c>
      <c r="I81" s="15">
        <v>1.0</v>
      </c>
      <c r="J81" s="15">
        <v>1.0</v>
      </c>
      <c r="K81" s="15">
        <v>1.0</v>
      </c>
      <c r="L81" s="15">
        <v>1.0</v>
      </c>
      <c r="M81" s="15">
        <v>0.0</v>
      </c>
      <c r="N81" s="15">
        <v>0.0</v>
      </c>
      <c r="O81" s="15">
        <v>2.0</v>
      </c>
      <c r="P81" s="15">
        <v>0.0</v>
      </c>
      <c r="Q81" s="15">
        <v>1.0</v>
      </c>
      <c r="R81" s="15">
        <v>3.0</v>
      </c>
      <c r="S81" s="15">
        <f>14-T81</f>
        <v>11.0</v>
      </c>
      <c r="T81" s="15">
        <f>COUNTIF(E81:R81,0)</f>
        <v>3.0</v>
      </c>
      <c r="U81" s="15">
        <f>SUM(E81:R81)</f>
        <v>14.0</v>
      </c>
      <c r="V81" s="15" t="str">
        <f>IF(U81&gt;=6,"pass",IF(U81&lt;=5.9,"fail", ))</f>
        <v>pass</v>
      </c>
    </row>
    <row r="84" spans="8:8">
      <c r="A84" s="15"/>
      <c r="B84" s="34" t="s">
        <v>193</v>
      </c>
      <c r="C84" s="34"/>
      <c r="D84" s="34"/>
      <c r="E84" s="15">
        <f>SUM(E6:E81)</f>
        <v>75.0</v>
      </c>
      <c r="F84" s="15">
        <f>SUM(F6:F81)</f>
        <v>76.0</v>
      </c>
      <c r="G84" s="15">
        <f>SUM(G6:G81)</f>
        <v>76.0</v>
      </c>
      <c r="H84" s="15">
        <f>SUM(H6:H81)</f>
        <v>76.0</v>
      </c>
      <c r="I84" s="15">
        <f>SUM(I6:I81)</f>
        <v>75.0</v>
      </c>
      <c r="J84" s="15">
        <f>SUM(J6:J81)</f>
        <v>61.0</v>
      </c>
      <c r="K84" s="15">
        <f>SUM(K6:K81)</f>
        <v>75.0</v>
      </c>
      <c r="L84" s="15">
        <f>SUM(L6:L81)</f>
        <v>75.0</v>
      </c>
      <c r="M84" s="15">
        <f>SUM(M6:M81)</f>
        <v>67.0</v>
      </c>
      <c r="N84" s="15">
        <f>SUM(N6:N81)</f>
        <v>93.0</v>
      </c>
      <c r="O84" s="15">
        <f>SUM(O6:O81)</f>
        <v>132.0</v>
      </c>
      <c r="P84" s="15">
        <f>SUM(P6:P81)</f>
        <v>79.0</v>
      </c>
      <c r="Q84" s="15">
        <f>SUM(Q6:Q81)</f>
        <v>133.0</v>
      </c>
      <c r="R84" s="15">
        <f>SUM(R6:R81)</f>
        <v>212.0</v>
      </c>
      <c r="S84" s="15" t="s">
        <v>190</v>
      </c>
      <c r="T84" s="15"/>
      <c r="U84" s="15">
        <f>SUM(U6:U81)</f>
        <v>1305.0</v>
      </c>
      <c r="V84" s="15"/>
    </row>
    <row r="85" spans="8:8">
      <c r="A85" s="15"/>
      <c r="B85" s="34" t="s">
        <v>2</v>
      </c>
      <c r="C85" s="34"/>
      <c r="D85" s="34"/>
      <c r="E85" s="15">
        <f>76-E86</f>
        <v>75.0</v>
      </c>
      <c r="F85" s="15">
        <f>76-F86</f>
        <v>76.0</v>
      </c>
      <c r="G85" s="15">
        <f>76-G86</f>
        <v>76.0</v>
      </c>
      <c r="H85" s="15">
        <f>76-H86</f>
        <v>76.0</v>
      </c>
      <c r="I85" s="15">
        <f>76-I86</f>
        <v>75.0</v>
      </c>
      <c r="J85" s="15">
        <f>76-J86</f>
        <v>62.0</v>
      </c>
      <c r="K85" s="15">
        <f>76-K86</f>
        <v>75.0</v>
      </c>
      <c r="L85" s="15">
        <f>76-L86</f>
        <v>75.0</v>
      </c>
      <c r="M85" s="15">
        <f>76-M86</f>
        <v>68.0</v>
      </c>
      <c r="N85" s="15">
        <f>76-N86</f>
        <v>57.0</v>
      </c>
      <c r="O85" s="15">
        <f>76-O86</f>
        <v>72.0</v>
      </c>
      <c r="P85" s="15">
        <f>76-P86</f>
        <v>64.0</v>
      </c>
      <c r="Q85" s="15">
        <f>76-Q86</f>
        <v>71.0</v>
      </c>
      <c r="R85" s="15">
        <f>76-R86</f>
        <v>75.0</v>
      </c>
      <c r="S85" s="15">
        <f>SUM(E85:R85)</f>
        <v>997.0</v>
      </c>
      <c r="T85" s="67"/>
      <c r="U85" s="67"/>
      <c r="V85" s="67"/>
    </row>
    <row r="86" spans="8:8">
      <c r="A86" s="15"/>
      <c r="B86" s="34" t="s">
        <v>3</v>
      </c>
      <c r="C86" s="34"/>
      <c r="D86" s="34"/>
      <c r="E86" s="15">
        <f>COUNTIF(E7:E84,0)</f>
        <v>1.0</v>
      </c>
      <c r="F86" s="15">
        <f>COUNTIF(F7:F84,0)</f>
        <v>0.0</v>
      </c>
      <c r="G86" s="15">
        <f>COUNTIF(G7:G84,0)</f>
        <v>0.0</v>
      </c>
      <c r="H86" s="15">
        <f>COUNTIF(H7:H84,0)</f>
        <v>0.0</v>
      </c>
      <c r="I86" s="15">
        <f>COUNTIF(I7:I84,0)</f>
        <v>1.0</v>
      </c>
      <c r="J86" s="15">
        <f>COUNTIF(J7:J84,0)</f>
        <v>14.0</v>
      </c>
      <c r="K86" s="15">
        <f>COUNTIF(K7:K84,0)</f>
        <v>1.0</v>
      </c>
      <c r="L86" s="15">
        <f>COUNTIF(L7:L84,0)</f>
        <v>1.0</v>
      </c>
      <c r="M86" s="15">
        <f>COUNTIF(M7:M84,0)</f>
        <v>8.0</v>
      </c>
      <c r="N86" s="15">
        <f>COUNTIF(N7:N84,0)</f>
        <v>19.0</v>
      </c>
      <c r="O86" s="15">
        <f>COUNTIF(O7:O84,0)</f>
        <v>4.0</v>
      </c>
      <c r="P86" s="15">
        <f>COUNTIF(P7:P84,0)</f>
        <v>12.0</v>
      </c>
      <c r="Q86" s="15">
        <f>COUNTIF(Q7:Q84,0)</f>
        <v>5.0</v>
      </c>
      <c r="R86" s="15">
        <f>COUNTIF(R7:R84,0)</f>
        <v>1.0</v>
      </c>
      <c r="S86" s="15">
        <f>SUM(E86:R86)</f>
        <v>67.0</v>
      </c>
      <c r="T86" s="67"/>
      <c r="U86" s="67"/>
      <c r="V86" s="67"/>
    </row>
    <row r="87" spans="8:8">
      <c r="A87" s="15"/>
      <c r="B87" s="34" t="s">
        <v>5</v>
      </c>
      <c r="C87" s="34"/>
      <c r="D87" s="34"/>
      <c r="E87" s="15">
        <f>E85+E86</f>
        <v>76.0</v>
      </c>
      <c r="F87" s="15">
        <f>F85+F86</f>
        <v>76.0</v>
      </c>
      <c r="G87" s="15">
        <f>G85+G86</f>
        <v>76.0</v>
      </c>
      <c r="H87" s="15">
        <f>H85+H86</f>
        <v>76.0</v>
      </c>
      <c r="I87" s="15">
        <f>I85+I86</f>
        <v>76.0</v>
      </c>
      <c r="J87" s="15">
        <f>J85+J86</f>
        <v>76.0</v>
      </c>
      <c r="K87" s="15">
        <f>K85+K86</f>
        <v>76.0</v>
      </c>
      <c r="L87" s="15">
        <f>L85+L86</f>
        <v>76.0</v>
      </c>
      <c r="M87" s="15">
        <f>M85+M86</f>
        <v>76.0</v>
      </c>
      <c r="N87" s="15">
        <f>N85+N86</f>
        <v>76.0</v>
      </c>
      <c r="O87" s="15">
        <f>O85+O86</f>
        <v>76.0</v>
      </c>
      <c r="P87" s="15">
        <f>P85+P86</f>
        <v>76.0</v>
      </c>
      <c r="Q87" s="15">
        <f>Q85+Q86</f>
        <v>76.0</v>
      </c>
      <c r="R87" s="15">
        <f>R85+R86</f>
        <v>76.0</v>
      </c>
      <c r="S87" s="15">
        <f>SUM(E87:R87)</f>
        <v>1064.0</v>
      </c>
      <c r="T87" s="67"/>
      <c r="U87" s="67"/>
      <c r="V87" s="67"/>
    </row>
    <row r="88" spans="8:8">
      <c r="A88" s="45"/>
      <c r="B88" s="48"/>
      <c r="C88" s="48"/>
      <c r="D88" s="48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</row>
    <row r="89" spans="8:8">
      <c r="A89" s="45"/>
      <c r="B89" s="46" t="s">
        <v>202</v>
      </c>
      <c r="C89" s="46"/>
      <c r="D89" s="46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</row>
    <row r="90" spans="8:8">
      <c r="A90" s="45"/>
      <c r="B90" s="61" t="s">
        <v>196</v>
      </c>
      <c r="C90" s="48"/>
      <c r="D90" s="48"/>
      <c r="E90" s="47">
        <v>76.0</v>
      </c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</row>
    <row r="91" spans="8:8">
      <c r="A91" s="45"/>
      <c r="B91" s="61" t="s">
        <v>197</v>
      </c>
      <c r="C91" s="48"/>
      <c r="D91" s="48"/>
      <c r="E91" s="47">
        <f>76*20</f>
        <v>1520.0</v>
      </c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</row>
    <row r="92" spans="8:8">
      <c r="A92" s="45"/>
      <c r="B92" s="61" t="s">
        <v>199</v>
      </c>
      <c r="C92" s="48"/>
      <c r="D92" s="48"/>
      <c r="E92" s="47">
        <f>U84</f>
        <v>1305.0</v>
      </c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</row>
    <row r="93" spans="8:8">
      <c r="A93" s="45"/>
      <c r="B93" s="62" t="s">
        <v>201</v>
      </c>
      <c r="C93" s="45"/>
      <c r="D93" s="45"/>
      <c r="E93" s="49">
        <f>100*E92/E91</f>
        <v>85.85526315789474</v>
      </c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</row>
    <row r="94" spans="8:8">
      <c r="A94" s="45"/>
      <c r="B94" s="45"/>
      <c r="C94" s="45"/>
      <c r="D94" s="45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</row>
    <row r="95" spans="8:8">
      <c r="A95" s="45"/>
      <c r="B95" s="45"/>
      <c r="C95" s="45"/>
      <c r="D95" s="45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</row>
  </sheetData>
  <mergeCells count="16">
    <mergeCell ref="S86:V86"/>
    <mergeCell ref="B89:E89"/>
    <mergeCell ref="S85:V85"/>
    <mergeCell ref="S84:T84"/>
    <mergeCell ref="S87:V87"/>
    <mergeCell ref="B3:B5"/>
    <mergeCell ref="V3:V5"/>
    <mergeCell ref="E3:R3"/>
    <mergeCell ref="U3:U5"/>
    <mergeCell ref="S3:S5"/>
    <mergeCell ref="T3:T5"/>
    <mergeCell ref="D3:D5"/>
    <mergeCell ref="A1:V1"/>
    <mergeCell ref="C3:C5"/>
    <mergeCell ref="A2:V2"/>
    <mergeCell ref="A3:A5"/>
  </mergeCell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sheetPr>
    <tabColor rgb="FFFFC000"/>
  </sheetPr>
  <dimension ref="A1:BR91"/>
  <sheetViews>
    <sheetView workbookViewId="0" topLeftCell="A23" zoomScale="99">
      <selection activeCell="E45" sqref="E45"/>
    </sheetView>
  </sheetViews>
  <sheetFormatPr defaultRowHeight="16.25" defaultColWidth="10"/>
  <cols>
    <col min="1" max="1" customWidth="1" width="4.5625" style="0"/>
    <col min="2" max="2" customWidth="1" width="19.3125" style="0"/>
    <col min="3" max="3" customWidth="1" width="4.3710938" style="0"/>
    <col min="4" max="4" customWidth="1" width="4.6914062" style="0"/>
    <col min="5" max="5" customWidth="1" width="4.5625" style="0"/>
    <col min="6" max="6" customWidth="1" width="4.6914062" style="0"/>
    <col min="7" max="7" customWidth="1" width="4.3125" style="0"/>
    <col min="8" max="8" customWidth="1" width="4.0625" style="0"/>
    <col min="9" max="9" customWidth="1" width="4.5" style="0"/>
    <col min="10" max="10" customWidth="1" width="4.75" style="0"/>
    <col min="11" max="11" customWidth="1" width="4.1914062" style="0"/>
    <col min="12" max="12" customWidth="1" width="4.9414062" style="0"/>
    <col min="13" max="13" customWidth="1" width="4.0" style="0"/>
    <col min="14" max="14" customWidth="1" width="4.25" style="0"/>
    <col min="15" max="15" customWidth="1" width="4.1210938" style="0"/>
    <col min="16" max="16" customWidth="1" width="4.3710938" style="0"/>
    <col min="17" max="17" customWidth="1" width="4.6210938" style="0"/>
    <col min="18" max="18" customWidth="1" width="3.4414062" style="0"/>
    <col min="19" max="19" customWidth="1" width="4.0625" style="0"/>
    <col min="20" max="20" customWidth="1" width="4.8125" style="0"/>
    <col min="21" max="21" customWidth="1" width="4.0625" style="0"/>
    <col min="22" max="22" customWidth="1" width="5.3125" style="0"/>
    <col min="23" max="23" customWidth="1" width="4.8710938" style="0"/>
    <col min="24" max="24" customWidth="1" width="6.5625" style="0"/>
    <col min="25" max="25" customWidth="1" width="6.3125" style="0"/>
    <col min="257" max="16384" width="9" style="0" hidden="0"/>
  </cols>
  <sheetData>
    <row r="1" spans="8:8" ht="47.9" customHeight="1">
      <c r="A1" s="51" t="s">
        <v>204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8:8" ht="26.75" customHeight="1">
      <c r="A2" s="19" t="s">
        <v>188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8:8">
      <c r="A3" s="21" t="s">
        <v>0</v>
      </c>
      <c r="B3" s="23" t="s">
        <v>1</v>
      </c>
      <c r="C3" s="23" t="s">
        <v>223</v>
      </c>
      <c r="D3" s="23" t="s">
        <v>224</v>
      </c>
      <c r="E3" s="19" t="s">
        <v>22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5" t="s">
        <v>2</v>
      </c>
      <c r="W3" s="25" t="s">
        <v>3</v>
      </c>
      <c r="X3" s="25" t="s">
        <v>23</v>
      </c>
      <c r="Y3" s="26" t="s">
        <v>4</v>
      </c>
    </row>
    <row r="4" spans="8:8">
      <c r="A4" s="27"/>
      <c r="B4" s="23"/>
      <c r="C4" s="23"/>
      <c r="D4" s="23"/>
      <c r="E4" s="52">
        <v>1.0</v>
      </c>
      <c r="F4" s="52">
        <v>2.0</v>
      </c>
      <c r="G4" s="52">
        <v>3.0</v>
      </c>
      <c r="H4" s="52">
        <v>4.0</v>
      </c>
      <c r="I4" s="52">
        <v>5.0</v>
      </c>
      <c r="J4" s="52">
        <v>6.0</v>
      </c>
      <c r="K4" s="52">
        <v>7.0</v>
      </c>
      <c r="L4" s="52">
        <v>8.0</v>
      </c>
      <c r="M4" s="52">
        <v>9.0</v>
      </c>
      <c r="N4" s="52">
        <v>10.0</v>
      </c>
      <c r="O4" s="52">
        <v>11.0</v>
      </c>
      <c r="P4" s="52">
        <v>12.0</v>
      </c>
      <c r="Q4" s="52">
        <v>13.0</v>
      </c>
      <c r="R4" s="52">
        <v>14.0</v>
      </c>
      <c r="S4" s="52">
        <v>15.0</v>
      </c>
      <c r="T4" s="52">
        <v>16.0</v>
      </c>
      <c r="U4" s="52">
        <v>17.0</v>
      </c>
      <c r="V4" s="25"/>
      <c r="W4" s="25"/>
      <c r="X4" s="25"/>
      <c r="Y4" s="26"/>
    </row>
    <row r="5" spans="8:8">
      <c r="A5" s="29"/>
      <c r="B5" s="23"/>
      <c r="C5" s="23"/>
      <c r="D5" s="23"/>
      <c r="E5" s="32">
        <v>1.0</v>
      </c>
      <c r="F5" s="32">
        <v>1.0</v>
      </c>
      <c r="G5" s="32">
        <v>1.0</v>
      </c>
      <c r="H5" s="32">
        <v>1.0</v>
      </c>
      <c r="I5" s="32">
        <v>1.0</v>
      </c>
      <c r="J5" s="32">
        <v>1.0</v>
      </c>
      <c r="K5" s="32">
        <v>1.0</v>
      </c>
      <c r="L5" s="32">
        <v>1.0</v>
      </c>
      <c r="M5" s="32">
        <v>1.0</v>
      </c>
      <c r="N5" s="32">
        <v>1.0</v>
      </c>
      <c r="O5" s="32">
        <v>1.0</v>
      </c>
      <c r="P5" s="32">
        <v>1.0</v>
      </c>
      <c r="Q5" s="32">
        <v>1.0</v>
      </c>
      <c r="R5" s="32">
        <v>1.0</v>
      </c>
      <c r="S5" s="32">
        <v>2.0</v>
      </c>
      <c r="T5" s="32">
        <v>2.0</v>
      </c>
      <c r="U5" s="32">
        <v>2.0</v>
      </c>
      <c r="V5" s="25"/>
      <c r="W5" s="25"/>
      <c r="X5" s="25"/>
      <c r="Y5" s="26"/>
    </row>
    <row r="6" spans="8:8">
      <c r="A6" s="52">
        <v>1.0</v>
      </c>
      <c r="B6" s="53" t="s">
        <v>225</v>
      </c>
      <c r="C6" s="68" t="s">
        <v>226</v>
      </c>
      <c r="D6" s="68" t="s">
        <v>227</v>
      </c>
      <c r="E6" s="52">
        <v>1.0</v>
      </c>
      <c r="F6" s="52">
        <v>1.0</v>
      </c>
      <c r="G6" s="52">
        <v>1.0</v>
      </c>
      <c r="H6" s="52">
        <v>1.0</v>
      </c>
      <c r="I6" s="52">
        <v>1.0</v>
      </c>
      <c r="J6" s="52">
        <v>1.0</v>
      </c>
      <c r="K6" s="52">
        <v>1.0</v>
      </c>
      <c r="L6" s="52">
        <v>1.0</v>
      </c>
      <c r="M6" s="52">
        <v>1.0</v>
      </c>
      <c r="N6" s="52">
        <v>1.0</v>
      </c>
      <c r="O6" s="52">
        <v>0.0</v>
      </c>
      <c r="P6" s="52">
        <v>0.0</v>
      </c>
      <c r="Q6" s="52">
        <v>0.0</v>
      </c>
      <c r="R6" s="52">
        <v>0.0</v>
      </c>
      <c r="S6" s="52">
        <v>0.0</v>
      </c>
      <c r="T6" s="52">
        <v>1.0</v>
      </c>
      <c r="U6" s="52">
        <v>2.0</v>
      </c>
      <c r="V6" s="52">
        <f>17-W6</f>
        <v>12.0</v>
      </c>
      <c r="W6" s="52">
        <f>COUNTIF(E6:U6,0)</f>
        <v>5.0</v>
      </c>
      <c r="X6" s="52">
        <f>SUM(E6:U6)</f>
        <v>13.0</v>
      </c>
      <c r="Y6" s="54" t="str">
        <f>IF(X6&gt;=6,"pass",IF(X6&lt;=5.9,"fail", ))</f>
        <v>pass</v>
      </c>
    </row>
    <row r="7" spans="8:8">
      <c r="A7" s="52">
        <v>2.0</v>
      </c>
      <c r="B7" s="53" t="s">
        <v>228</v>
      </c>
      <c r="C7" s="68" t="s">
        <v>229</v>
      </c>
      <c r="D7" s="68" t="s">
        <v>230</v>
      </c>
      <c r="E7" s="52">
        <v>1.0</v>
      </c>
      <c r="F7" s="52">
        <v>1.0</v>
      </c>
      <c r="G7" s="52">
        <v>1.0</v>
      </c>
      <c r="H7" s="52">
        <v>1.0</v>
      </c>
      <c r="I7" s="52">
        <v>1.0</v>
      </c>
      <c r="J7" s="52">
        <v>1.0</v>
      </c>
      <c r="K7" s="52">
        <v>1.0</v>
      </c>
      <c r="L7" s="52">
        <v>1.0</v>
      </c>
      <c r="M7" s="52">
        <v>1.0</v>
      </c>
      <c r="N7" s="52">
        <v>1.0</v>
      </c>
      <c r="O7" s="52">
        <v>1.0</v>
      </c>
      <c r="P7" s="52">
        <v>1.0</v>
      </c>
      <c r="Q7" s="52">
        <v>0.0</v>
      </c>
      <c r="R7" s="52">
        <v>0.0</v>
      </c>
      <c r="S7" s="52">
        <v>1.0</v>
      </c>
      <c r="T7" s="52">
        <v>1.0</v>
      </c>
      <c r="U7" s="52">
        <v>2.0</v>
      </c>
      <c r="V7" s="52">
        <f>17-W7</f>
        <v>15.0</v>
      </c>
      <c r="W7" s="52">
        <f>COUNTIF(E7:U7,0)</f>
        <v>2.0</v>
      </c>
      <c r="X7" s="52">
        <f>SUM(E7:U7)</f>
        <v>16.0</v>
      </c>
      <c r="Y7" s="54" t="str">
        <f>IF(X7&gt;=6,"pass",IF(X7&lt;=5.9,"fail", ))</f>
        <v>pass</v>
      </c>
    </row>
    <row r="8" spans="8:8">
      <c r="A8" s="52">
        <v>3.0</v>
      </c>
      <c r="B8" s="53" t="s">
        <v>231</v>
      </c>
      <c r="C8" s="68" t="s">
        <v>232</v>
      </c>
      <c r="D8" s="68" t="s">
        <v>233</v>
      </c>
      <c r="E8" s="52">
        <v>0.0</v>
      </c>
      <c r="F8" s="52">
        <v>1.0</v>
      </c>
      <c r="G8" s="52">
        <v>1.0</v>
      </c>
      <c r="H8" s="52">
        <v>1.0</v>
      </c>
      <c r="I8" s="52">
        <v>1.0</v>
      </c>
      <c r="J8" s="52">
        <v>1.0</v>
      </c>
      <c r="K8" s="52">
        <v>1.0</v>
      </c>
      <c r="L8" s="52">
        <v>1.0</v>
      </c>
      <c r="M8" s="52">
        <v>1.0</v>
      </c>
      <c r="N8" s="52">
        <v>1.0</v>
      </c>
      <c r="O8" s="52">
        <v>1.0</v>
      </c>
      <c r="P8" s="52">
        <v>1.0</v>
      </c>
      <c r="Q8" s="52">
        <v>1.0</v>
      </c>
      <c r="R8" s="52">
        <v>0.0</v>
      </c>
      <c r="S8" s="52">
        <v>0.0</v>
      </c>
      <c r="T8" s="52">
        <v>1.0</v>
      </c>
      <c r="U8" s="52">
        <v>2.0</v>
      </c>
      <c r="V8" s="52">
        <f>17-W8</f>
        <v>14.0</v>
      </c>
      <c r="W8" s="52">
        <f>COUNTIF(E8:U8,0)</f>
        <v>3.0</v>
      </c>
      <c r="X8" s="52">
        <f>SUM(E8:U8)</f>
        <v>15.0</v>
      </c>
      <c r="Y8" s="54" t="str">
        <f>IF(X8&gt;=6,"pass",IF(X8&lt;=5.9,"fail", ))</f>
        <v>pass</v>
      </c>
    </row>
    <row r="9" spans="8:8">
      <c r="A9" s="52">
        <v>4.0</v>
      </c>
      <c r="B9" s="53" t="s">
        <v>234</v>
      </c>
      <c r="C9" s="68" t="s">
        <v>235</v>
      </c>
      <c r="D9" s="68" t="s">
        <v>236</v>
      </c>
      <c r="E9" s="52">
        <v>1.0</v>
      </c>
      <c r="F9" s="52">
        <v>1.0</v>
      </c>
      <c r="G9" s="52">
        <v>1.0</v>
      </c>
      <c r="H9" s="52">
        <v>1.0</v>
      </c>
      <c r="I9" s="52">
        <v>1.0</v>
      </c>
      <c r="J9" s="52">
        <v>1.0</v>
      </c>
      <c r="K9" s="52">
        <v>1.0</v>
      </c>
      <c r="L9" s="52">
        <v>1.0</v>
      </c>
      <c r="M9" s="52">
        <v>1.0</v>
      </c>
      <c r="N9" s="52">
        <v>1.0</v>
      </c>
      <c r="O9" s="52">
        <v>1.0</v>
      </c>
      <c r="P9" s="52">
        <v>1.0</v>
      </c>
      <c r="Q9" s="52">
        <v>1.0</v>
      </c>
      <c r="R9" s="52">
        <v>0.0</v>
      </c>
      <c r="S9" s="52">
        <v>2.0</v>
      </c>
      <c r="T9" s="52">
        <v>1.0</v>
      </c>
      <c r="U9" s="52">
        <v>2.0</v>
      </c>
      <c r="V9" s="52">
        <f>17-W9</f>
        <v>16.0</v>
      </c>
      <c r="W9" s="52">
        <f>COUNTIF(E9:U9,0)</f>
        <v>1.0</v>
      </c>
      <c r="X9" s="52">
        <f>SUM(E9:U9)</f>
        <v>18.0</v>
      </c>
      <c r="Y9" s="54" t="str">
        <f>IF(X9&gt;=6,"pass",IF(X9&lt;=5.9,"fail", ))</f>
        <v>pass</v>
      </c>
    </row>
    <row r="10" spans="8:8">
      <c r="A10" s="52">
        <v>5.0</v>
      </c>
      <c r="B10" s="53" t="s">
        <v>237</v>
      </c>
      <c r="C10" s="68" t="s">
        <v>235</v>
      </c>
      <c r="D10" s="68" t="s">
        <v>236</v>
      </c>
      <c r="E10" s="52">
        <v>1.0</v>
      </c>
      <c r="F10" s="52">
        <v>1.0</v>
      </c>
      <c r="G10" s="52">
        <v>1.0</v>
      </c>
      <c r="H10" s="52">
        <v>1.0</v>
      </c>
      <c r="I10" s="52">
        <v>1.0</v>
      </c>
      <c r="J10" s="52">
        <v>0.0</v>
      </c>
      <c r="K10" s="52">
        <v>0.0</v>
      </c>
      <c r="L10" s="52">
        <v>0.0</v>
      </c>
      <c r="M10" s="52">
        <v>0.0</v>
      </c>
      <c r="N10" s="52">
        <v>0.0</v>
      </c>
      <c r="O10" s="52">
        <v>0.0</v>
      </c>
      <c r="P10" s="52">
        <v>0.0</v>
      </c>
      <c r="Q10" s="52">
        <v>0.0</v>
      </c>
      <c r="R10" s="52">
        <v>0.0</v>
      </c>
      <c r="S10" s="52">
        <v>0.0</v>
      </c>
      <c r="T10" s="52">
        <v>0.0</v>
      </c>
      <c r="U10" s="52">
        <v>0.0</v>
      </c>
      <c r="V10" s="52">
        <f>17-W10</f>
        <v>5.0</v>
      </c>
      <c r="W10" s="52">
        <f>COUNTIF(E10:U10,0)</f>
        <v>12.0</v>
      </c>
      <c r="X10" s="52">
        <f>SUM(E10:U10)</f>
        <v>5.0</v>
      </c>
      <c r="Y10" s="54" t="str">
        <f>IF(X10&gt;=6,"pass",IF(X10&lt;=5.9,"fail", ))</f>
        <v>fail</v>
      </c>
    </row>
    <row r="11" spans="8:8">
      <c r="A11" s="52">
        <v>6.0</v>
      </c>
      <c r="B11" s="53" t="s">
        <v>238</v>
      </c>
      <c r="C11" s="68" t="s">
        <v>235</v>
      </c>
      <c r="D11" s="68" t="s">
        <v>236</v>
      </c>
      <c r="E11" s="52">
        <v>1.0</v>
      </c>
      <c r="F11" s="52">
        <v>1.0</v>
      </c>
      <c r="G11" s="52">
        <v>1.0</v>
      </c>
      <c r="H11" s="52">
        <v>1.0</v>
      </c>
      <c r="I11" s="52">
        <v>1.0</v>
      </c>
      <c r="J11" s="52">
        <v>1.0</v>
      </c>
      <c r="K11" s="52">
        <v>1.0</v>
      </c>
      <c r="L11" s="52" t="s">
        <v>239</v>
      </c>
      <c r="M11" s="52">
        <v>1.0</v>
      </c>
      <c r="N11" s="52">
        <v>1.0</v>
      </c>
      <c r="O11" s="52">
        <v>1.0</v>
      </c>
      <c r="P11" s="52">
        <v>0.0</v>
      </c>
      <c r="Q11" s="52">
        <v>0.0</v>
      </c>
      <c r="R11" s="52">
        <v>0.0</v>
      </c>
      <c r="S11" s="52">
        <v>2.0</v>
      </c>
      <c r="T11" s="52">
        <v>1.0</v>
      </c>
      <c r="U11" s="52">
        <v>2.0</v>
      </c>
      <c r="V11" s="52">
        <f>17-W11</f>
        <v>14.0</v>
      </c>
      <c r="W11" s="52">
        <f>COUNTIF(E11:U11,0)</f>
        <v>3.0</v>
      </c>
      <c r="X11" s="52">
        <f>SUM(E11:U11)</f>
        <v>15.0</v>
      </c>
      <c r="Y11" s="54" t="str">
        <f>IF(X11&gt;=6,"pass",IF(X11&lt;=5.9,"fail", ))</f>
        <v>pass</v>
      </c>
    </row>
    <row r="12" spans="8:8">
      <c r="A12" s="52">
        <v>7.0</v>
      </c>
      <c r="B12" s="53" t="s">
        <v>240</v>
      </c>
      <c r="C12" s="68" t="s">
        <v>235</v>
      </c>
      <c r="D12" s="68" t="s">
        <v>236</v>
      </c>
      <c r="E12" s="52">
        <v>0.0</v>
      </c>
      <c r="F12" s="52">
        <v>1.0</v>
      </c>
      <c r="G12" s="52">
        <v>0.0</v>
      </c>
      <c r="H12" s="52">
        <v>1.0</v>
      </c>
      <c r="I12" s="52">
        <v>1.0</v>
      </c>
      <c r="J12" s="52">
        <v>1.0</v>
      </c>
      <c r="K12" s="52">
        <v>1.0</v>
      </c>
      <c r="L12" s="52">
        <v>1.0</v>
      </c>
      <c r="M12" s="52">
        <v>1.0</v>
      </c>
      <c r="N12" s="52">
        <v>1.0</v>
      </c>
      <c r="O12" s="52">
        <v>1.0</v>
      </c>
      <c r="P12" s="52">
        <v>0.0</v>
      </c>
      <c r="Q12" s="52">
        <v>0.0</v>
      </c>
      <c r="R12" s="52">
        <v>0.0</v>
      </c>
      <c r="S12" s="52">
        <v>0.0</v>
      </c>
      <c r="T12" s="52">
        <v>1.0</v>
      </c>
      <c r="U12" s="52">
        <v>2.0</v>
      </c>
      <c r="V12" s="52">
        <f>17-W12</f>
        <v>11.0</v>
      </c>
      <c r="W12" s="52">
        <f>COUNTIF(E12:U12,0)</f>
        <v>6.0</v>
      </c>
      <c r="X12" s="52">
        <f>SUM(E12:U12)</f>
        <v>12.0</v>
      </c>
      <c r="Y12" s="54" t="str">
        <f>IF(X12&gt;=6,"pass",IF(X12&lt;=5.9,"fail", ))</f>
        <v>pass</v>
      </c>
    </row>
    <row r="13" spans="8:8">
      <c r="A13" s="52">
        <v>8.0</v>
      </c>
      <c r="B13" s="53" t="s">
        <v>241</v>
      </c>
      <c r="C13" s="68" t="s">
        <v>235</v>
      </c>
      <c r="D13" s="68" t="s">
        <v>236</v>
      </c>
      <c r="E13" s="52">
        <v>1.0</v>
      </c>
      <c r="F13" s="52">
        <v>1.0</v>
      </c>
      <c r="G13" s="52">
        <v>1.0</v>
      </c>
      <c r="H13" s="52">
        <v>1.0</v>
      </c>
      <c r="I13" s="52">
        <v>1.0</v>
      </c>
      <c r="J13" s="52">
        <v>1.0</v>
      </c>
      <c r="K13" s="52">
        <v>1.0</v>
      </c>
      <c r="L13" s="52">
        <v>1.0</v>
      </c>
      <c r="M13" s="52">
        <v>1.0</v>
      </c>
      <c r="N13" s="52">
        <v>1.0</v>
      </c>
      <c r="O13" s="52">
        <v>1.0</v>
      </c>
      <c r="P13" s="52">
        <v>1.0</v>
      </c>
      <c r="Q13" s="52">
        <v>1.0</v>
      </c>
      <c r="R13" s="52">
        <v>0.0</v>
      </c>
      <c r="S13" s="52">
        <v>2.0</v>
      </c>
      <c r="T13" s="52">
        <v>1.0</v>
      </c>
      <c r="U13" s="52">
        <v>2.0</v>
      </c>
      <c r="V13" s="52">
        <f>17-W13</f>
        <v>16.0</v>
      </c>
      <c r="W13" s="52">
        <f>COUNTIF(E13:U13,0)</f>
        <v>1.0</v>
      </c>
      <c r="X13" s="52">
        <f>SUM(E13:U13)</f>
        <v>18.0</v>
      </c>
      <c r="Y13" s="54" t="str">
        <f>IF(X13&gt;=6,"pass",IF(X13&lt;=5.9,"fail", ))</f>
        <v>pass</v>
      </c>
    </row>
    <row r="14" spans="8:8">
      <c r="A14" s="52">
        <v>9.0</v>
      </c>
      <c r="B14" s="53" t="s">
        <v>242</v>
      </c>
      <c r="C14" s="68" t="s">
        <v>235</v>
      </c>
      <c r="D14" s="68" t="s">
        <v>236</v>
      </c>
      <c r="E14" s="52">
        <v>1.0</v>
      </c>
      <c r="F14" s="52">
        <v>1.0</v>
      </c>
      <c r="G14" s="52">
        <v>1.0</v>
      </c>
      <c r="H14" s="52">
        <v>1.0</v>
      </c>
      <c r="I14" s="52">
        <v>1.0</v>
      </c>
      <c r="J14" s="52">
        <v>1.0</v>
      </c>
      <c r="K14" s="52">
        <v>1.0</v>
      </c>
      <c r="L14" s="52">
        <v>1.0</v>
      </c>
      <c r="M14" s="52">
        <v>1.0</v>
      </c>
      <c r="N14" s="52">
        <v>1.0</v>
      </c>
      <c r="O14" s="52">
        <v>1.0</v>
      </c>
      <c r="P14" s="52">
        <v>1.0</v>
      </c>
      <c r="Q14" s="52">
        <v>0.0</v>
      </c>
      <c r="R14" s="52">
        <v>0.0</v>
      </c>
      <c r="S14" s="52">
        <v>1.0</v>
      </c>
      <c r="T14" s="52">
        <v>1.0</v>
      </c>
      <c r="U14" s="52">
        <v>2.0</v>
      </c>
      <c r="V14" s="52">
        <f>17-W14</f>
        <v>15.0</v>
      </c>
      <c r="W14" s="52">
        <f>COUNTIF(E14:U14,0)</f>
        <v>2.0</v>
      </c>
      <c r="X14" s="52">
        <f>SUM(E14:U14)</f>
        <v>16.0</v>
      </c>
      <c r="Y14" s="54" t="str">
        <f>IF(X14&gt;=6,"pass",IF(X14&lt;=5.9,"fail", ))</f>
        <v>pass</v>
      </c>
    </row>
    <row r="15" spans="8:8">
      <c r="A15" s="52">
        <v>10.0</v>
      </c>
      <c r="B15" s="53" t="s">
        <v>243</v>
      </c>
      <c r="C15" s="68" t="s">
        <v>235</v>
      </c>
      <c r="D15" s="68" t="s">
        <v>236</v>
      </c>
      <c r="E15" s="52">
        <v>1.0</v>
      </c>
      <c r="F15" s="52">
        <v>1.0</v>
      </c>
      <c r="G15" s="52">
        <v>1.0</v>
      </c>
      <c r="H15" s="52">
        <v>1.0</v>
      </c>
      <c r="I15" s="52">
        <v>1.0</v>
      </c>
      <c r="J15" s="52" t="s">
        <v>244</v>
      </c>
      <c r="K15" s="52">
        <v>1.0</v>
      </c>
      <c r="L15" s="52">
        <v>1.0</v>
      </c>
      <c r="M15" s="52">
        <v>1.0</v>
      </c>
      <c r="N15" s="52">
        <v>0.0</v>
      </c>
      <c r="O15" s="52">
        <v>1.0</v>
      </c>
      <c r="P15" s="52">
        <v>1.0</v>
      </c>
      <c r="Q15" s="52">
        <v>1.0</v>
      </c>
      <c r="R15" s="52">
        <v>0.0</v>
      </c>
      <c r="S15" s="52">
        <v>1.0</v>
      </c>
      <c r="T15" s="52">
        <v>1.0</v>
      </c>
      <c r="U15" s="52">
        <v>2.0</v>
      </c>
      <c r="V15" s="52">
        <f>17-W15</f>
        <v>15.0</v>
      </c>
      <c r="W15" s="52">
        <f>COUNTIF(E15:U15,0)</f>
        <v>2.0</v>
      </c>
      <c r="X15" s="52">
        <f>SUM(E15:U15)</f>
        <v>15.0</v>
      </c>
      <c r="Y15" s="54" t="str">
        <f>IF(X15&gt;=6,"pass",IF(X15&lt;=5.9,"fail", ))</f>
        <v>pass</v>
      </c>
    </row>
    <row r="16" spans="8:8">
      <c r="A16" s="52">
        <v>11.0</v>
      </c>
      <c r="B16" s="53" t="s">
        <v>245</v>
      </c>
      <c r="C16" s="68" t="s">
        <v>235</v>
      </c>
      <c r="D16" s="68" t="s">
        <v>236</v>
      </c>
      <c r="E16" s="52">
        <v>1.0</v>
      </c>
      <c r="F16" s="52">
        <v>1.0</v>
      </c>
      <c r="G16" s="52">
        <v>1.0</v>
      </c>
      <c r="H16" s="52">
        <v>1.0</v>
      </c>
      <c r="I16" s="52">
        <v>1.0</v>
      </c>
      <c r="J16" s="52">
        <v>1.0</v>
      </c>
      <c r="K16" s="52">
        <v>1.0</v>
      </c>
      <c r="L16" s="52">
        <v>1.0</v>
      </c>
      <c r="M16" s="52">
        <v>1.0</v>
      </c>
      <c r="N16" s="52">
        <v>1.0</v>
      </c>
      <c r="O16" s="52">
        <v>1.0</v>
      </c>
      <c r="P16" s="52">
        <v>1.0</v>
      </c>
      <c r="Q16" s="52">
        <v>0.0</v>
      </c>
      <c r="R16" s="52">
        <v>1.0</v>
      </c>
      <c r="S16" s="52">
        <v>0.0</v>
      </c>
      <c r="T16" s="52">
        <v>1.0</v>
      </c>
      <c r="U16" s="52">
        <v>2.0</v>
      </c>
      <c r="V16" s="52">
        <f>17-W16</f>
        <v>15.0</v>
      </c>
      <c r="W16" s="52">
        <f>COUNTIF(E16:U16,0)</f>
        <v>2.0</v>
      </c>
      <c r="X16" s="52">
        <f>SUM(E16:U16)</f>
        <v>16.0</v>
      </c>
      <c r="Y16" s="54" t="str">
        <f>IF(X16&gt;=6,"pass",IF(X16&lt;=5.9,"fail", ))</f>
        <v>pass</v>
      </c>
    </row>
    <row r="17" spans="8:8">
      <c r="A17" s="52">
        <v>12.0</v>
      </c>
      <c r="B17" s="53" t="s">
        <v>246</v>
      </c>
      <c r="C17" s="68" t="s">
        <v>235</v>
      </c>
      <c r="D17" s="68" t="s">
        <v>247</v>
      </c>
      <c r="E17" s="52">
        <v>1.0</v>
      </c>
      <c r="F17" s="52">
        <v>1.0</v>
      </c>
      <c r="G17" s="52">
        <v>1.0</v>
      </c>
      <c r="H17" s="52">
        <v>1.0</v>
      </c>
      <c r="I17" s="52">
        <v>1.0</v>
      </c>
      <c r="J17" s="52">
        <v>1.0</v>
      </c>
      <c r="K17" s="52">
        <v>1.0</v>
      </c>
      <c r="L17" s="52">
        <v>1.0</v>
      </c>
      <c r="M17" s="52">
        <v>1.0</v>
      </c>
      <c r="N17" s="52">
        <v>1.0</v>
      </c>
      <c r="O17" s="52">
        <v>1.0</v>
      </c>
      <c r="P17" s="52">
        <v>1.0</v>
      </c>
      <c r="Q17" s="52">
        <v>0.0</v>
      </c>
      <c r="R17" s="52">
        <v>0.0</v>
      </c>
      <c r="S17" s="52">
        <v>1.0</v>
      </c>
      <c r="T17" s="52">
        <v>0.0</v>
      </c>
      <c r="U17" s="52">
        <v>2.0</v>
      </c>
      <c r="V17" s="52">
        <f>17-W17</f>
        <v>14.0</v>
      </c>
      <c r="W17" s="52">
        <f>COUNTIF(E17:U17,0)</f>
        <v>3.0</v>
      </c>
      <c r="X17" s="52">
        <f>SUM(E17:U17)</f>
        <v>15.0</v>
      </c>
      <c r="Y17" s="54" t="str">
        <f>IF(X17&gt;=6,"pass",IF(X17&lt;=5.9,"fail", ))</f>
        <v>pass</v>
      </c>
    </row>
    <row r="18" spans="8:8">
      <c r="A18" s="52">
        <v>13.0</v>
      </c>
      <c r="B18" s="53" t="s">
        <v>248</v>
      </c>
      <c r="C18" s="68" t="s">
        <v>235</v>
      </c>
      <c r="D18" s="68" t="s">
        <v>247</v>
      </c>
      <c r="E18" s="52">
        <v>1.0</v>
      </c>
      <c r="F18" s="52">
        <v>1.0</v>
      </c>
      <c r="G18" s="52">
        <v>1.0</v>
      </c>
      <c r="H18" s="52">
        <v>1.0</v>
      </c>
      <c r="I18" s="52">
        <v>1.0</v>
      </c>
      <c r="J18" s="52">
        <v>1.0</v>
      </c>
      <c r="K18" s="52">
        <v>1.0</v>
      </c>
      <c r="L18" s="52">
        <v>1.0</v>
      </c>
      <c r="M18" s="52">
        <v>1.0</v>
      </c>
      <c r="N18" s="52">
        <v>1.0</v>
      </c>
      <c r="O18" s="52">
        <v>1.0</v>
      </c>
      <c r="P18" s="52">
        <v>1.0</v>
      </c>
      <c r="Q18" s="52">
        <v>0.0</v>
      </c>
      <c r="R18" s="52">
        <v>0.0</v>
      </c>
      <c r="S18" s="52">
        <v>0.0</v>
      </c>
      <c r="T18" s="52">
        <v>1.0</v>
      </c>
      <c r="U18" s="52">
        <v>2.0</v>
      </c>
      <c r="V18" s="52">
        <f>17-W18</f>
        <v>14.0</v>
      </c>
      <c r="W18" s="52">
        <f>COUNTIF(E18:U18,0)</f>
        <v>3.0</v>
      </c>
      <c r="X18" s="52">
        <f>SUM(E18:U18)</f>
        <v>15.0</v>
      </c>
      <c r="Y18" s="54" t="str">
        <f>IF(X18&gt;=6,"pass",IF(X18&lt;=5.9,"fail", ))</f>
        <v>pass</v>
      </c>
    </row>
    <row r="19" spans="8:8">
      <c r="A19" s="52">
        <v>14.0</v>
      </c>
      <c r="B19" s="53" t="s">
        <v>249</v>
      </c>
      <c r="C19" s="68" t="s">
        <v>235</v>
      </c>
      <c r="D19" s="68" t="s">
        <v>247</v>
      </c>
      <c r="E19" s="52">
        <v>1.0</v>
      </c>
      <c r="F19" s="52">
        <v>1.0</v>
      </c>
      <c r="G19" s="52">
        <v>1.0</v>
      </c>
      <c r="H19" s="52">
        <v>1.0</v>
      </c>
      <c r="I19" s="52">
        <v>1.0</v>
      </c>
      <c r="J19" s="52">
        <v>1.0</v>
      </c>
      <c r="K19" s="52">
        <v>1.0</v>
      </c>
      <c r="L19" s="52">
        <v>1.0</v>
      </c>
      <c r="M19" s="52">
        <v>1.0</v>
      </c>
      <c r="N19" s="52">
        <v>0.0</v>
      </c>
      <c r="O19" s="52">
        <v>1.0</v>
      </c>
      <c r="P19" s="52">
        <v>0.0</v>
      </c>
      <c r="Q19" s="52">
        <v>0.0</v>
      </c>
      <c r="R19" s="52">
        <v>0.0</v>
      </c>
      <c r="S19" s="52">
        <v>0.0</v>
      </c>
      <c r="T19" s="52">
        <v>0.0</v>
      </c>
      <c r="U19" s="52">
        <v>0.0</v>
      </c>
      <c r="V19" s="52">
        <f>17-W19</f>
        <v>10.0</v>
      </c>
      <c r="W19" s="52">
        <f>COUNTIF(E19:U19,0)</f>
        <v>7.0</v>
      </c>
      <c r="X19" s="52">
        <f>SUM(E19:U19)</f>
        <v>10.0</v>
      </c>
      <c r="Y19" s="54" t="str">
        <f>IF(X19&gt;=6,"pass",IF(X19&lt;=5.9,"fail", ))</f>
        <v>pass</v>
      </c>
    </row>
    <row r="20" spans="8:8">
      <c r="A20" s="52">
        <v>15.0</v>
      </c>
      <c r="B20" s="53" t="s">
        <v>250</v>
      </c>
      <c r="C20" s="68" t="s">
        <v>235</v>
      </c>
      <c r="D20" s="68" t="s">
        <v>247</v>
      </c>
      <c r="E20" s="52">
        <v>0.0</v>
      </c>
      <c r="F20" s="52">
        <v>1.0</v>
      </c>
      <c r="G20" s="52">
        <v>1.0</v>
      </c>
      <c r="H20" s="52">
        <v>1.0</v>
      </c>
      <c r="I20" s="52">
        <v>1.0</v>
      </c>
      <c r="J20" s="52">
        <v>1.0</v>
      </c>
      <c r="K20" s="52">
        <v>1.0</v>
      </c>
      <c r="L20" s="52">
        <v>1.0</v>
      </c>
      <c r="M20" s="52">
        <v>1.0</v>
      </c>
      <c r="N20" s="52">
        <v>0.0</v>
      </c>
      <c r="O20" s="52">
        <v>1.0</v>
      </c>
      <c r="P20" s="52">
        <v>1.0</v>
      </c>
      <c r="Q20" s="52">
        <v>0.0</v>
      </c>
      <c r="R20" s="52">
        <v>0.0</v>
      </c>
      <c r="S20" s="52">
        <v>0.0</v>
      </c>
      <c r="T20" s="52">
        <v>0.0</v>
      </c>
      <c r="U20" s="52">
        <v>0.0</v>
      </c>
      <c r="V20" s="52">
        <f>17-W20</f>
        <v>10.0</v>
      </c>
      <c r="W20" s="52">
        <f>COUNTIF(E20:U20,0)</f>
        <v>7.0</v>
      </c>
      <c r="X20" s="52">
        <f>SUM(E20:U20)</f>
        <v>10.0</v>
      </c>
      <c r="Y20" s="54" t="str">
        <f>IF(X20&gt;=6,"pass",IF(X20&lt;=5.9,"fail", ))</f>
        <v>pass</v>
      </c>
    </row>
    <row r="21" spans="8:8">
      <c r="A21" s="52">
        <v>16.0</v>
      </c>
      <c r="B21" s="53" t="s">
        <v>251</v>
      </c>
      <c r="C21" s="68" t="s">
        <v>235</v>
      </c>
      <c r="D21" s="68" t="s">
        <v>247</v>
      </c>
      <c r="E21" s="52">
        <v>0.0</v>
      </c>
      <c r="F21" s="52">
        <v>1.0</v>
      </c>
      <c r="G21" s="52">
        <v>1.0</v>
      </c>
      <c r="H21" s="52">
        <v>1.0</v>
      </c>
      <c r="I21" s="52">
        <v>1.0</v>
      </c>
      <c r="J21" s="52">
        <v>1.0</v>
      </c>
      <c r="K21" s="52">
        <v>1.0</v>
      </c>
      <c r="L21" s="52">
        <v>1.0</v>
      </c>
      <c r="M21" s="52">
        <v>1.0</v>
      </c>
      <c r="N21" s="52">
        <v>1.0</v>
      </c>
      <c r="O21" s="52">
        <v>1.0</v>
      </c>
      <c r="P21" s="52">
        <v>1.0</v>
      </c>
      <c r="Q21" s="52">
        <v>0.0</v>
      </c>
      <c r="R21" s="52">
        <v>0.0</v>
      </c>
      <c r="S21" s="52">
        <v>0.0</v>
      </c>
      <c r="T21" s="52">
        <v>0.0</v>
      </c>
      <c r="U21" s="52">
        <v>0.0</v>
      </c>
      <c r="V21" s="52">
        <f>17-W21</f>
        <v>11.0</v>
      </c>
      <c r="W21" s="52">
        <f>COUNTIF(E21:U21,0)</f>
        <v>6.0</v>
      </c>
      <c r="X21" s="52">
        <f>SUM(E21:U21)</f>
        <v>11.0</v>
      </c>
      <c r="Y21" s="54" t="str">
        <f>IF(X21&gt;=6,"pass",IF(X21&lt;=5.9,"fail", ))</f>
        <v>pass</v>
      </c>
    </row>
    <row r="22" spans="8:8">
      <c r="A22" s="52">
        <v>17.0</v>
      </c>
      <c r="B22" s="53" t="s">
        <v>252</v>
      </c>
      <c r="C22" s="68" t="s">
        <v>235</v>
      </c>
      <c r="D22" s="68" t="s">
        <v>247</v>
      </c>
      <c r="E22" s="52">
        <v>1.0</v>
      </c>
      <c r="F22" s="52">
        <v>1.0</v>
      </c>
      <c r="G22" s="52">
        <v>1.0</v>
      </c>
      <c r="H22" s="52">
        <v>1.0</v>
      </c>
      <c r="I22" s="52">
        <v>1.0</v>
      </c>
      <c r="J22" s="52">
        <v>1.0</v>
      </c>
      <c r="K22" s="52">
        <v>1.0</v>
      </c>
      <c r="L22" s="52">
        <v>1.0</v>
      </c>
      <c r="M22" s="52">
        <v>1.0</v>
      </c>
      <c r="N22" s="52">
        <v>1.0</v>
      </c>
      <c r="O22" s="52">
        <v>1.0</v>
      </c>
      <c r="P22" s="52">
        <v>1.0</v>
      </c>
      <c r="Q22" s="52">
        <v>1.0</v>
      </c>
      <c r="R22" s="52">
        <v>0.0</v>
      </c>
      <c r="S22" s="52">
        <v>0.0</v>
      </c>
      <c r="T22" s="52">
        <v>1.0</v>
      </c>
      <c r="U22" s="52">
        <v>2.0</v>
      </c>
      <c r="V22" s="52">
        <f>17-W22</f>
        <v>15.0</v>
      </c>
      <c r="W22" s="52">
        <f>COUNTIF(E22:U22,0)</f>
        <v>2.0</v>
      </c>
      <c r="X22" s="52">
        <f>SUM(E22:U22)</f>
        <v>16.0</v>
      </c>
      <c r="Y22" s="54" t="str">
        <f>IF(X22&gt;=6,"pass",IF(X22&lt;=5.9,"fail", ))</f>
        <v>pass</v>
      </c>
    </row>
    <row r="23" spans="8:8">
      <c r="A23" s="52">
        <v>18.0</v>
      </c>
      <c r="B23" s="53" t="s">
        <v>253</v>
      </c>
      <c r="C23" s="68" t="s">
        <v>235</v>
      </c>
      <c r="D23" s="68" t="s">
        <v>247</v>
      </c>
      <c r="E23" s="52">
        <v>0.0</v>
      </c>
      <c r="F23" s="52">
        <v>1.0</v>
      </c>
      <c r="G23" s="52">
        <v>1.0</v>
      </c>
      <c r="H23" s="52">
        <v>1.0</v>
      </c>
      <c r="I23" s="52">
        <v>1.0</v>
      </c>
      <c r="J23" s="52">
        <v>1.0</v>
      </c>
      <c r="K23" s="52">
        <v>1.0</v>
      </c>
      <c r="L23" s="52">
        <v>1.0</v>
      </c>
      <c r="M23" s="52">
        <v>1.0</v>
      </c>
      <c r="N23" s="52">
        <v>1.0</v>
      </c>
      <c r="O23" s="52">
        <v>1.0</v>
      </c>
      <c r="P23" s="52">
        <v>1.0</v>
      </c>
      <c r="Q23" s="52">
        <v>0.0</v>
      </c>
      <c r="R23" s="52">
        <v>0.0</v>
      </c>
      <c r="S23" s="52">
        <v>0.0</v>
      </c>
      <c r="T23" s="52">
        <v>0.0</v>
      </c>
      <c r="U23" s="52">
        <v>0.0</v>
      </c>
      <c r="V23" s="52">
        <f>17-W23</f>
        <v>11.0</v>
      </c>
      <c r="W23" s="52">
        <f>COUNTIF(E23:U23,0)</f>
        <v>6.0</v>
      </c>
      <c r="X23" s="52">
        <f>SUM(E23:U23)</f>
        <v>11.0</v>
      </c>
      <c r="Y23" s="54" t="str">
        <f>IF(X23&gt;=6,"pass",IF(X23&lt;=5.9,"fail", ))</f>
        <v>pass</v>
      </c>
    </row>
    <row r="24" spans="8:8">
      <c r="A24" s="52">
        <v>19.0</v>
      </c>
      <c r="B24" s="53" t="s">
        <v>254</v>
      </c>
      <c r="C24" s="68" t="s">
        <v>235</v>
      </c>
      <c r="D24" s="68" t="s">
        <v>247</v>
      </c>
      <c r="E24" s="52">
        <v>1.0</v>
      </c>
      <c r="F24" s="52">
        <v>1.0</v>
      </c>
      <c r="G24" s="52">
        <v>1.0</v>
      </c>
      <c r="H24" s="52">
        <v>1.0</v>
      </c>
      <c r="I24" s="52">
        <v>1.0</v>
      </c>
      <c r="J24" s="52">
        <v>1.0</v>
      </c>
      <c r="K24" s="52">
        <v>1.0</v>
      </c>
      <c r="L24" s="52">
        <v>1.0</v>
      </c>
      <c r="M24" s="52">
        <v>1.0</v>
      </c>
      <c r="N24" s="52">
        <v>1.0</v>
      </c>
      <c r="O24" s="52">
        <v>1.0</v>
      </c>
      <c r="P24" s="52">
        <v>1.0</v>
      </c>
      <c r="Q24" s="52">
        <v>1.0</v>
      </c>
      <c r="R24" s="52">
        <v>0.0</v>
      </c>
      <c r="S24" s="52">
        <v>2.0</v>
      </c>
      <c r="T24" s="52">
        <v>1.0</v>
      </c>
      <c r="U24" s="52">
        <v>2.0</v>
      </c>
      <c r="V24" s="52">
        <f>17-W24</f>
        <v>16.0</v>
      </c>
      <c r="W24" s="52">
        <f>COUNTIF(E24:U24,0)</f>
        <v>1.0</v>
      </c>
      <c r="X24" s="52">
        <f>SUM(E24:U24)</f>
        <v>18.0</v>
      </c>
      <c r="Y24" s="54" t="str">
        <f>IF(X24&gt;=6,"pass",IF(X24&lt;=5.9,"fail", ))</f>
        <v>pass</v>
      </c>
    </row>
    <row r="25" spans="8:8">
      <c r="A25" s="52">
        <v>20.0</v>
      </c>
      <c r="B25" s="53" t="s">
        <v>255</v>
      </c>
      <c r="C25" s="68" t="s">
        <v>235</v>
      </c>
      <c r="D25" s="68" t="s">
        <v>247</v>
      </c>
      <c r="E25" s="52">
        <v>1.0</v>
      </c>
      <c r="F25" s="52">
        <v>1.0</v>
      </c>
      <c r="G25" s="52">
        <v>1.0</v>
      </c>
      <c r="H25" s="52">
        <v>1.0</v>
      </c>
      <c r="I25" s="52">
        <v>1.0</v>
      </c>
      <c r="J25" s="52">
        <v>1.0</v>
      </c>
      <c r="K25" s="52">
        <v>1.0</v>
      </c>
      <c r="L25" s="52">
        <v>1.0</v>
      </c>
      <c r="M25" s="52">
        <v>1.0</v>
      </c>
      <c r="N25" s="52">
        <v>1.0</v>
      </c>
      <c r="O25" s="52">
        <v>1.0</v>
      </c>
      <c r="P25" s="52">
        <v>1.0</v>
      </c>
      <c r="Q25" s="52">
        <v>1.0</v>
      </c>
      <c r="R25" s="52">
        <v>0.0</v>
      </c>
      <c r="S25" s="52">
        <v>0.0</v>
      </c>
      <c r="T25" s="52">
        <v>0.0</v>
      </c>
      <c r="U25" s="52">
        <v>2.0</v>
      </c>
      <c r="V25" s="52">
        <f>17-W25</f>
        <v>14.0</v>
      </c>
      <c r="W25" s="52">
        <f>COUNTIF(E25:U25,0)</f>
        <v>3.0</v>
      </c>
      <c r="X25" s="52">
        <f>SUM(E25:U25)</f>
        <v>15.0</v>
      </c>
      <c r="Y25" s="54" t="str">
        <f>IF(X25&gt;=6,"pass",IF(X25&lt;=5.9,"fail", ))</f>
        <v>pass</v>
      </c>
    </row>
    <row r="26" spans="8:8">
      <c r="A26" s="52">
        <v>21.0</v>
      </c>
      <c r="B26" s="53" t="s">
        <v>256</v>
      </c>
      <c r="C26" s="68" t="s">
        <v>257</v>
      </c>
      <c r="D26" s="68" t="s">
        <v>258</v>
      </c>
      <c r="E26" s="52">
        <v>1.0</v>
      </c>
      <c r="F26" s="52">
        <v>1.0</v>
      </c>
      <c r="G26" s="52">
        <v>1.0</v>
      </c>
      <c r="H26" s="52">
        <v>1.0</v>
      </c>
      <c r="I26" s="52">
        <v>1.0</v>
      </c>
      <c r="J26" s="52">
        <v>1.0</v>
      </c>
      <c r="K26" s="52">
        <v>1.0</v>
      </c>
      <c r="L26" s="52">
        <v>1.0</v>
      </c>
      <c r="M26" s="52">
        <v>1.0</v>
      </c>
      <c r="N26" s="52">
        <v>1.0</v>
      </c>
      <c r="O26" s="52">
        <v>0.0</v>
      </c>
      <c r="P26" s="52">
        <v>0.0</v>
      </c>
      <c r="Q26" s="52">
        <v>0.0</v>
      </c>
      <c r="R26" s="52">
        <v>0.0</v>
      </c>
      <c r="S26" s="52">
        <v>0.0</v>
      </c>
      <c r="T26" s="52">
        <v>1.0</v>
      </c>
      <c r="U26" s="52">
        <v>0.0</v>
      </c>
      <c r="V26" s="52">
        <f>17-W26</f>
        <v>11.0</v>
      </c>
      <c r="W26" s="52">
        <f>COUNTIF(E26:U26,0)</f>
        <v>6.0</v>
      </c>
      <c r="X26" s="52">
        <f>SUM(E26:U26)</f>
        <v>11.0</v>
      </c>
      <c r="Y26" s="54" t="str">
        <f>IF(X26&gt;=6,"pass",IF(X26&lt;=5.9,"fail", ))</f>
        <v>pass</v>
      </c>
    </row>
    <row r="27" spans="8:8">
      <c r="A27" s="52">
        <v>22.0</v>
      </c>
      <c r="B27" s="53" t="s">
        <v>259</v>
      </c>
      <c r="C27" s="68" t="s">
        <v>257</v>
      </c>
      <c r="D27" s="68" t="s">
        <v>258</v>
      </c>
      <c r="E27" s="52">
        <v>0.0</v>
      </c>
      <c r="F27" s="52">
        <v>0.0</v>
      </c>
      <c r="G27" s="52">
        <v>0.0</v>
      </c>
      <c r="H27" s="52">
        <v>1.0</v>
      </c>
      <c r="I27" s="52">
        <v>1.0</v>
      </c>
      <c r="J27" s="52">
        <v>1.0</v>
      </c>
      <c r="K27" s="52">
        <v>1.0</v>
      </c>
      <c r="L27" s="52">
        <v>1.0</v>
      </c>
      <c r="M27" s="52">
        <v>1.0</v>
      </c>
      <c r="N27" s="52">
        <v>1.0</v>
      </c>
      <c r="O27" s="52">
        <v>1.0</v>
      </c>
      <c r="P27" s="52">
        <v>0.0</v>
      </c>
      <c r="Q27" s="52">
        <v>0.0</v>
      </c>
      <c r="R27" s="52">
        <v>0.0</v>
      </c>
      <c r="S27" s="52">
        <v>0.0</v>
      </c>
      <c r="T27" s="52">
        <v>1.0</v>
      </c>
      <c r="U27" s="52">
        <v>1.0</v>
      </c>
      <c r="V27" s="52">
        <f>17-W27</f>
        <v>10.0</v>
      </c>
      <c r="W27" s="52">
        <f>COUNTIF(E27:U27,0)</f>
        <v>7.0</v>
      </c>
      <c r="X27" s="52">
        <f>SUM(E27:U27)</f>
        <v>10.0</v>
      </c>
      <c r="Y27" s="54" t="str">
        <f>IF(X27&gt;=6,"pass",IF(X27&lt;=5.9,"fail", ))</f>
        <v>pass</v>
      </c>
    </row>
    <row r="28" spans="8:8">
      <c r="A28" s="52">
        <v>23.0</v>
      </c>
      <c r="B28" s="53" t="s">
        <v>260</v>
      </c>
      <c r="C28" s="68" t="s">
        <v>257</v>
      </c>
      <c r="D28" s="68" t="s">
        <v>258</v>
      </c>
      <c r="E28" s="52">
        <v>1.0</v>
      </c>
      <c r="F28" s="52">
        <v>1.0</v>
      </c>
      <c r="G28" s="52">
        <v>1.0</v>
      </c>
      <c r="H28" s="52">
        <v>1.0</v>
      </c>
      <c r="I28" s="52">
        <v>1.0</v>
      </c>
      <c r="J28" s="52">
        <v>1.0</v>
      </c>
      <c r="K28" s="52">
        <v>1.0</v>
      </c>
      <c r="L28" s="52">
        <v>1.0</v>
      </c>
      <c r="M28" s="52">
        <v>1.0</v>
      </c>
      <c r="N28" s="52">
        <v>1.0</v>
      </c>
      <c r="O28" s="52">
        <v>1.0</v>
      </c>
      <c r="P28" s="52">
        <v>1.0</v>
      </c>
      <c r="Q28" s="52">
        <v>0.0</v>
      </c>
      <c r="R28" s="52">
        <v>0.0</v>
      </c>
      <c r="S28" s="52">
        <v>2.0</v>
      </c>
      <c r="T28" s="52">
        <v>1.0</v>
      </c>
      <c r="U28" s="52">
        <v>2.0</v>
      </c>
      <c r="V28" s="52">
        <f>17-W28</f>
        <v>15.0</v>
      </c>
      <c r="W28" s="52">
        <f>COUNTIF(E28:U28,0)</f>
        <v>2.0</v>
      </c>
      <c r="X28" s="52">
        <f>SUM(E28:U28)</f>
        <v>17.0</v>
      </c>
      <c r="Y28" s="54" t="str">
        <f>IF(X28&gt;=6,"pass",IF(X28&lt;=5.9,"fail", ))</f>
        <v>pass</v>
      </c>
    </row>
    <row r="29" spans="8:8">
      <c r="A29" s="52">
        <v>24.0</v>
      </c>
      <c r="B29" s="53" t="s">
        <v>261</v>
      </c>
      <c r="C29" s="68" t="s">
        <v>257</v>
      </c>
      <c r="D29" s="68" t="s">
        <v>258</v>
      </c>
      <c r="E29" s="52">
        <v>1.0</v>
      </c>
      <c r="F29" s="52">
        <v>1.0</v>
      </c>
      <c r="G29" s="52">
        <v>1.0</v>
      </c>
      <c r="H29" s="52">
        <v>1.0</v>
      </c>
      <c r="I29" s="52">
        <v>1.0</v>
      </c>
      <c r="J29" s="52">
        <v>1.0</v>
      </c>
      <c r="K29" s="52">
        <v>1.0</v>
      </c>
      <c r="L29" s="52">
        <v>1.0</v>
      </c>
      <c r="M29" s="52">
        <v>1.0</v>
      </c>
      <c r="N29" s="52">
        <v>1.0</v>
      </c>
      <c r="O29" s="52">
        <v>1.0</v>
      </c>
      <c r="P29" s="52">
        <v>1.0</v>
      </c>
      <c r="Q29" s="52">
        <v>1.0</v>
      </c>
      <c r="R29" s="52">
        <v>0.0</v>
      </c>
      <c r="S29" s="52">
        <v>2.0</v>
      </c>
      <c r="T29" s="52">
        <v>1.0</v>
      </c>
      <c r="U29" s="52">
        <v>2.0</v>
      </c>
      <c r="V29" s="52">
        <f>17-W29</f>
        <v>16.0</v>
      </c>
      <c r="W29" s="52">
        <f>COUNTIF(E29:U29,0)</f>
        <v>1.0</v>
      </c>
      <c r="X29" s="52">
        <f>SUM(E29:U29)</f>
        <v>18.0</v>
      </c>
      <c r="Y29" s="54" t="str">
        <f>IF(X29&gt;=6,"pass",IF(X29&lt;=5.9,"fail", ))</f>
        <v>pass</v>
      </c>
    </row>
    <row r="30" spans="8:8">
      <c r="A30" s="52">
        <v>25.0</v>
      </c>
      <c r="B30" s="53" t="s">
        <v>262</v>
      </c>
      <c r="C30" s="68" t="s">
        <v>257</v>
      </c>
      <c r="D30" s="68" t="s">
        <v>258</v>
      </c>
      <c r="E30" s="52">
        <v>1.0</v>
      </c>
      <c r="F30" s="52">
        <v>1.0</v>
      </c>
      <c r="G30" s="52">
        <v>0.0</v>
      </c>
      <c r="H30" s="52">
        <v>1.0</v>
      </c>
      <c r="I30" s="52">
        <v>1.0</v>
      </c>
      <c r="J30" s="52">
        <v>1.0</v>
      </c>
      <c r="K30" s="52">
        <v>1.0</v>
      </c>
      <c r="L30" s="52">
        <v>1.0</v>
      </c>
      <c r="M30" s="52">
        <v>1.0</v>
      </c>
      <c r="N30" s="52">
        <v>1.0</v>
      </c>
      <c r="O30" s="52">
        <v>1.0</v>
      </c>
      <c r="P30" s="52">
        <v>1.0</v>
      </c>
      <c r="Q30" s="52">
        <v>0.0</v>
      </c>
      <c r="R30" s="52">
        <v>0.0</v>
      </c>
      <c r="S30" s="52">
        <v>0.0</v>
      </c>
      <c r="T30" s="52">
        <v>1.0</v>
      </c>
      <c r="U30" s="52">
        <v>2.0</v>
      </c>
      <c r="V30" s="52">
        <f>17-W30</f>
        <v>13.0</v>
      </c>
      <c r="W30" s="52">
        <f>COUNTIF(E30:U30,0)</f>
        <v>4.0</v>
      </c>
      <c r="X30" s="52">
        <f>SUM(E30:U30)</f>
        <v>14.0</v>
      </c>
      <c r="Y30" s="54" t="str">
        <f>IF(X30&gt;=6,"pass",IF(X30&lt;=5.9,"fail", ))</f>
        <v>pass</v>
      </c>
    </row>
    <row r="31" spans="8:8">
      <c r="A31" s="52">
        <v>26.0</v>
      </c>
      <c r="B31" s="53" t="s">
        <v>263</v>
      </c>
      <c r="C31" s="68" t="s">
        <v>257</v>
      </c>
      <c r="D31" s="68" t="s">
        <v>258</v>
      </c>
      <c r="E31" s="52">
        <v>1.0</v>
      </c>
      <c r="F31" s="52">
        <v>1.0</v>
      </c>
      <c r="G31" s="52">
        <v>1.0</v>
      </c>
      <c r="H31" s="52">
        <v>1.0</v>
      </c>
      <c r="I31" s="52">
        <v>1.0</v>
      </c>
      <c r="J31" s="52">
        <v>1.0</v>
      </c>
      <c r="K31" s="52">
        <v>1.0</v>
      </c>
      <c r="L31" s="52">
        <v>1.0</v>
      </c>
      <c r="M31" s="52">
        <v>1.0</v>
      </c>
      <c r="N31" s="52">
        <v>1.0</v>
      </c>
      <c r="O31" s="52">
        <v>1.0</v>
      </c>
      <c r="P31" s="52">
        <v>1.0</v>
      </c>
      <c r="Q31" s="52">
        <v>0.0</v>
      </c>
      <c r="R31" s="52">
        <v>0.0</v>
      </c>
      <c r="S31" s="52">
        <v>0.0</v>
      </c>
      <c r="T31" s="52">
        <v>1.0</v>
      </c>
      <c r="U31" s="52">
        <v>2.0</v>
      </c>
      <c r="V31" s="52">
        <f>17-W31</f>
        <v>14.0</v>
      </c>
      <c r="W31" s="52">
        <f>COUNTIF(E31:U31,0)</f>
        <v>3.0</v>
      </c>
      <c r="X31" s="52">
        <f>SUM(E31:U31)</f>
        <v>15.0</v>
      </c>
      <c r="Y31" s="54" t="str">
        <f>IF(X31&gt;=6,"pass",IF(X31&lt;=5.9,"fail", ))</f>
        <v>pass</v>
      </c>
    </row>
    <row r="32" spans="8:8">
      <c r="A32" s="52">
        <v>27.0</v>
      </c>
      <c r="B32" s="53" t="s">
        <v>264</v>
      </c>
      <c r="C32" s="68" t="s">
        <v>257</v>
      </c>
      <c r="D32" s="68" t="s">
        <v>258</v>
      </c>
      <c r="E32" s="52">
        <v>1.0</v>
      </c>
      <c r="F32" s="52">
        <v>1.0</v>
      </c>
      <c r="G32" s="52">
        <v>1.0</v>
      </c>
      <c r="H32" s="52">
        <v>1.0</v>
      </c>
      <c r="I32" s="52">
        <v>1.0</v>
      </c>
      <c r="J32" s="52">
        <v>1.0</v>
      </c>
      <c r="K32" s="52">
        <v>1.0</v>
      </c>
      <c r="L32" s="52">
        <v>1.0</v>
      </c>
      <c r="M32" s="52">
        <v>1.0</v>
      </c>
      <c r="N32" s="52">
        <v>1.0</v>
      </c>
      <c r="O32" s="52">
        <v>1.0</v>
      </c>
      <c r="P32" s="52">
        <v>1.0</v>
      </c>
      <c r="Q32" s="52">
        <v>1.0</v>
      </c>
      <c r="R32" s="52">
        <v>0.0</v>
      </c>
      <c r="S32" s="52">
        <v>0.0</v>
      </c>
      <c r="T32" s="52">
        <v>1.0</v>
      </c>
      <c r="U32" s="52">
        <v>0.0</v>
      </c>
      <c r="V32" s="52">
        <f>17-W32</f>
        <v>14.0</v>
      </c>
      <c r="W32" s="52">
        <f>COUNTIF(E32:U32,0)</f>
        <v>3.0</v>
      </c>
      <c r="X32" s="52">
        <f>SUM(E32:U32)</f>
        <v>14.0</v>
      </c>
      <c r="Y32" s="54" t="str">
        <f>IF(X32&gt;=6,"pass",IF(X32&lt;=5.9,"fail", ))</f>
        <v>pass</v>
      </c>
    </row>
    <row r="33" spans="8:8">
      <c r="A33" s="52">
        <v>28.0</v>
      </c>
      <c r="B33" s="53" t="s">
        <v>266</v>
      </c>
      <c r="C33" s="68" t="s">
        <v>257</v>
      </c>
      <c r="D33" s="68" t="s">
        <v>258</v>
      </c>
      <c r="E33" s="52">
        <v>1.0</v>
      </c>
      <c r="F33" s="52">
        <v>1.0</v>
      </c>
      <c r="G33" s="52">
        <v>1.0</v>
      </c>
      <c r="H33" s="52">
        <v>1.0</v>
      </c>
      <c r="I33" s="52">
        <v>1.0</v>
      </c>
      <c r="J33" s="52">
        <v>1.0</v>
      </c>
      <c r="K33" s="52">
        <v>1.0</v>
      </c>
      <c r="L33" s="52">
        <v>1.0</v>
      </c>
      <c r="M33" s="52">
        <v>1.0</v>
      </c>
      <c r="N33" s="52">
        <v>1.0</v>
      </c>
      <c r="O33" s="52">
        <v>1.0</v>
      </c>
      <c r="P33" s="52">
        <v>1.0</v>
      </c>
      <c r="Q33" s="52">
        <v>1.0</v>
      </c>
      <c r="R33" s="52">
        <v>0.0</v>
      </c>
      <c r="S33" s="52">
        <v>2.0</v>
      </c>
      <c r="T33" s="52">
        <v>1.0</v>
      </c>
      <c r="U33" s="52">
        <v>2.0</v>
      </c>
      <c r="V33" s="52">
        <f>17-W33</f>
        <v>16.0</v>
      </c>
      <c r="W33" s="52">
        <f>COUNTIF(E33:U33,0)</f>
        <v>1.0</v>
      </c>
      <c r="X33" s="52">
        <f>SUM(E33:U33)</f>
        <v>18.0</v>
      </c>
      <c r="Y33" s="54" t="str">
        <f>IF(X33&gt;=6,"pass",IF(X33&lt;=5.9,"fail", ))</f>
        <v>pass</v>
      </c>
    </row>
    <row r="34" spans="8:8">
      <c r="A34" s="52">
        <v>29.0</v>
      </c>
      <c r="B34" s="53" t="s">
        <v>267</v>
      </c>
      <c r="C34" s="68" t="s">
        <v>257</v>
      </c>
      <c r="D34" s="68" t="s">
        <v>258</v>
      </c>
      <c r="E34" s="52">
        <v>1.0</v>
      </c>
      <c r="F34" s="52">
        <v>1.0</v>
      </c>
      <c r="G34" s="52">
        <v>1.0</v>
      </c>
      <c r="H34" s="52">
        <v>1.0</v>
      </c>
      <c r="I34" s="52">
        <v>1.0</v>
      </c>
      <c r="J34" s="52">
        <v>1.0</v>
      </c>
      <c r="K34" s="52">
        <v>1.0</v>
      </c>
      <c r="L34" s="52">
        <v>1.0</v>
      </c>
      <c r="M34" s="52">
        <v>1.0</v>
      </c>
      <c r="N34" s="52">
        <v>1.0</v>
      </c>
      <c r="O34" s="52">
        <v>0.0</v>
      </c>
      <c r="P34" s="52">
        <v>0.0</v>
      </c>
      <c r="Q34" s="52">
        <v>0.0</v>
      </c>
      <c r="R34" s="52">
        <v>0.0</v>
      </c>
      <c r="S34" s="52">
        <v>0.0</v>
      </c>
      <c r="T34" s="52">
        <v>0.0</v>
      </c>
      <c r="U34" s="52">
        <v>2.0</v>
      </c>
      <c r="V34" s="52">
        <f>17-W34</f>
        <v>11.0</v>
      </c>
      <c r="W34" s="52">
        <f>COUNTIF(E34:U34,0)</f>
        <v>6.0</v>
      </c>
      <c r="X34" s="52">
        <f>SUM(E34:U34)</f>
        <v>12.0</v>
      </c>
      <c r="Y34" s="54" t="str">
        <f>IF(X34&gt;=6,"pass",IF(X34&lt;=5.9,"fail", ))</f>
        <v>pass</v>
      </c>
    </row>
    <row r="35" spans="8:8">
      <c r="A35" s="52">
        <v>30.0</v>
      </c>
      <c r="B35" s="53" t="s">
        <v>268</v>
      </c>
      <c r="C35" s="68" t="s">
        <v>257</v>
      </c>
      <c r="D35" s="68" t="s">
        <v>258</v>
      </c>
      <c r="E35" s="52">
        <v>1.0</v>
      </c>
      <c r="F35" s="52">
        <v>1.0</v>
      </c>
      <c r="G35" s="52">
        <v>1.0</v>
      </c>
      <c r="H35" s="52">
        <v>1.0</v>
      </c>
      <c r="I35" s="52">
        <v>1.0</v>
      </c>
      <c r="J35" s="52">
        <v>1.0</v>
      </c>
      <c r="K35" s="52">
        <v>1.0</v>
      </c>
      <c r="L35" s="52">
        <v>1.0</v>
      </c>
      <c r="M35" s="52">
        <v>1.0</v>
      </c>
      <c r="N35" s="52">
        <v>1.0</v>
      </c>
      <c r="O35" s="52">
        <v>1.0</v>
      </c>
      <c r="P35" s="52">
        <v>1.0</v>
      </c>
      <c r="Q35" s="52">
        <v>0.0</v>
      </c>
      <c r="R35" s="52">
        <v>0.0</v>
      </c>
      <c r="S35" s="52">
        <v>0.0</v>
      </c>
      <c r="T35" s="52">
        <v>0.0</v>
      </c>
      <c r="U35" s="52">
        <v>2.0</v>
      </c>
      <c r="V35" s="52">
        <f>17-W35</f>
        <v>13.0</v>
      </c>
      <c r="W35" s="52">
        <f>COUNTIF(E35:U35,0)</f>
        <v>4.0</v>
      </c>
      <c r="X35" s="52">
        <f>SUM(E35:U35)</f>
        <v>14.0</v>
      </c>
      <c r="Y35" s="54" t="str">
        <f>IF(X35&gt;=6,"pass",IF(X35&lt;=5.9,"fail", ))</f>
        <v>pass</v>
      </c>
    </row>
    <row r="36" spans="8:8">
      <c r="A36" s="52">
        <v>31.0</v>
      </c>
      <c r="B36" s="53" t="s">
        <v>269</v>
      </c>
      <c r="C36" s="68" t="s">
        <v>257</v>
      </c>
      <c r="D36" s="68" t="s">
        <v>258</v>
      </c>
      <c r="E36" s="52">
        <v>1.0</v>
      </c>
      <c r="F36" s="52">
        <v>0.0</v>
      </c>
      <c r="G36" s="52">
        <v>1.0</v>
      </c>
      <c r="H36" s="52">
        <v>1.0</v>
      </c>
      <c r="I36" s="52">
        <v>1.0</v>
      </c>
      <c r="J36" s="52">
        <v>1.0</v>
      </c>
      <c r="K36" s="52">
        <v>1.0</v>
      </c>
      <c r="L36" s="52">
        <v>1.0</v>
      </c>
      <c r="M36" s="52">
        <v>1.0</v>
      </c>
      <c r="N36" s="52">
        <v>1.0</v>
      </c>
      <c r="O36" s="52">
        <v>1.0</v>
      </c>
      <c r="P36" s="52">
        <v>1.0</v>
      </c>
      <c r="Q36" s="52">
        <v>1.0</v>
      </c>
      <c r="R36" s="52">
        <v>0.0</v>
      </c>
      <c r="S36" s="52">
        <v>0.0</v>
      </c>
      <c r="T36" s="52">
        <v>0.0</v>
      </c>
      <c r="U36" s="52">
        <v>2.0</v>
      </c>
      <c r="V36" s="52">
        <f>17-W36</f>
        <v>13.0</v>
      </c>
      <c r="W36" s="52">
        <f>COUNTIF(E36:U36,0)</f>
        <v>4.0</v>
      </c>
      <c r="X36" s="52">
        <f>SUM(E36:U36)</f>
        <v>14.0</v>
      </c>
      <c r="Y36" s="54" t="str">
        <f>IF(X36&gt;=6,"pass",IF(X36&lt;=5.9,"fail", ))</f>
        <v>pass</v>
      </c>
    </row>
    <row r="37" spans="8:8">
      <c r="A37" s="52">
        <v>32.0</v>
      </c>
      <c r="B37" s="53" t="s">
        <v>270</v>
      </c>
      <c r="C37" s="68" t="s">
        <v>257</v>
      </c>
      <c r="D37" s="68" t="s">
        <v>258</v>
      </c>
      <c r="E37" s="52">
        <v>1.0</v>
      </c>
      <c r="F37" s="52">
        <v>1.0</v>
      </c>
      <c r="G37" s="52">
        <v>1.0</v>
      </c>
      <c r="H37" s="52">
        <v>1.0</v>
      </c>
      <c r="I37" s="52">
        <v>1.0</v>
      </c>
      <c r="J37" s="52">
        <v>1.0</v>
      </c>
      <c r="K37" s="52">
        <v>1.0</v>
      </c>
      <c r="L37" s="52">
        <v>1.0</v>
      </c>
      <c r="M37" s="52">
        <v>1.0</v>
      </c>
      <c r="N37" s="52">
        <v>1.0</v>
      </c>
      <c r="O37" s="52">
        <v>1.0</v>
      </c>
      <c r="P37" s="52">
        <v>1.0</v>
      </c>
      <c r="Q37" s="52">
        <v>0.0</v>
      </c>
      <c r="R37" s="52">
        <v>0.0</v>
      </c>
      <c r="S37" s="52">
        <v>0.0</v>
      </c>
      <c r="T37" s="52">
        <v>0.0</v>
      </c>
      <c r="U37" s="52">
        <v>2.0</v>
      </c>
      <c r="V37" s="52">
        <f>17-W37</f>
        <v>13.0</v>
      </c>
      <c r="W37" s="52">
        <f>COUNTIF(E37:U37,0)</f>
        <v>4.0</v>
      </c>
      <c r="X37" s="52">
        <f>SUM(E37:U37)</f>
        <v>14.0</v>
      </c>
      <c r="Y37" s="54" t="str">
        <f>IF(X37&gt;=6,"pass",IF(X37&lt;=5.9,"fail", ))</f>
        <v>pass</v>
      </c>
    </row>
    <row r="38" spans="8:8">
      <c r="A38" s="52">
        <v>33.0</v>
      </c>
      <c r="B38" s="53" t="s">
        <v>271</v>
      </c>
      <c r="C38" s="68" t="s">
        <v>257</v>
      </c>
      <c r="D38" s="68" t="s">
        <v>258</v>
      </c>
      <c r="E38" s="52">
        <v>1.0</v>
      </c>
      <c r="F38" s="52">
        <v>1.0</v>
      </c>
      <c r="G38" s="52">
        <v>1.0</v>
      </c>
      <c r="H38" s="52">
        <v>1.0</v>
      </c>
      <c r="I38" s="52">
        <v>1.0</v>
      </c>
      <c r="J38" s="52">
        <v>1.0</v>
      </c>
      <c r="K38" s="52">
        <v>1.0</v>
      </c>
      <c r="L38" s="52">
        <v>1.0</v>
      </c>
      <c r="M38" s="52">
        <v>1.0</v>
      </c>
      <c r="N38" s="52">
        <v>1.0</v>
      </c>
      <c r="O38" s="52">
        <v>1.0</v>
      </c>
      <c r="P38" s="52">
        <v>1.0</v>
      </c>
      <c r="Q38" s="52">
        <v>0.0</v>
      </c>
      <c r="R38" s="52">
        <v>0.0</v>
      </c>
      <c r="S38" s="52">
        <v>0.0</v>
      </c>
      <c r="T38" s="52">
        <v>1.0</v>
      </c>
      <c r="U38" s="52">
        <v>2.0</v>
      </c>
      <c r="V38" s="52">
        <f>17-W38</f>
        <v>14.0</v>
      </c>
      <c r="W38" s="52">
        <f>COUNTIF(E38:U38,0)</f>
        <v>3.0</v>
      </c>
      <c r="X38" s="52">
        <f>SUM(E38:U38)</f>
        <v>15.0</v>
      </c>
      <c r="Y38" s="54" t="str">
        <f>IF(X38&gt;=6,"pass",IF(X38&lt;=5.9,"fail", ))</f>
        <v>pass</v>
      </c>
    </row>
    <row r="39" spans="8:8">
      <c r="A39" s="52">
        <v>34.0</v>
      </c>
      <c r="B39" s="53" t="s">
        <v>274</v>
      </c>
      <c r="C39" s="68" t="s">
        <v>257</v>
      </c>
      <c r="D39" s="68" t="s">
        <v>258</v>
      </c>
      <c r="E39" s="52">
        <v>1.0</v>
      </c>
      <c r="F39" s="52">
        <v>1.0</v>
      </c>
      <c r="G39" s="52">
        <v>1.0</v>
      </c>
      <c r="H39" s="52">
        <v>1.0</v>
      </c>
      <c r="I39" s="52">
        <v>1.0</v>
      </c>
      <c r="J39" s="52">
        <v>1.0</v>
      </c>
      <c r="K39" s="52">
        <v>1.0</v>
      </c>
      <c r="L39" s="52">
        <v>1.0</v>
      </c>
      <c r="M39" s="52">
        <v>1.0</v>
      </c>
      <c r="N39" s="52">
        <v>1.0</v>
      </c>
      <c r="O39" s="52">
        <v>1.0</v>
      </c>
      <c r="P39" s="52">
        <v>1.0</v>
      </c>
      <c r="Q39" s="52">
        <v>0.0</v>
      </c>
      <c r="R39" s="52">
        <v>0.0</v>
      </c>
      <c r="S39" s="52">
        <v>2.0</v>
      </c>
      <c r="T39" s="52">
        <v>1.0</v>
      </c>
      <c r="U39" s="52">
        <v>2.0</v>
      </c>
      <c r="V39" s="52">
        <f>17-W39</f>
        <v>15.0</v>
      </c>
      <c r="W39" s="52">
        <f>COUNTIF(E39:U39,0)</f>
        <v>2.0</v>
      </c>
      <c r="X39" s="52">
        <f>SUM(E39:U39)</f>
        <v>17.0</v>
      </c>
      <c r="Y39" s="54" t="str">
        <f>IF(X39&gt;=6,"pass",IF(X39&lt;=5.9,"fail", ))</f>
        <v>pass</v>
      </c>
    </row>
    <row r="40" spans="8:8">
      <c r="A40" s="52">
        <v>35.0</v>
      </c>
      <c r="B40" s="53" t="s">
        <v>275</v>
      </c>
      <c r="C40" s="68" t="s">
        <v>257</v>
      </c>
      <c r="D40" s="68" t="s">
        <v>258</v>
      </c>
      <c r="E40" s="52">
        <v>1.0</v>
      </c>
      <c r="F40" s="52">
        <v>1.0</v>
      </c>
      <c r="G40" s="52">
        <v>1.0</v>
      </c>
      <c r="H40" s="52">
        <v>1.0</v>
      </c>
      <c r="I40" s="52">
        <v>1.0</v>
      </c>
      <c r="J40" s="52">
        <v>1.0</v>
      </c>
      <c r="K40" s="52">
        <v>1.0</v>
      </c>
      <c r="L40" s="52">
        <v>1.0</v>
      </c>
      <c r="M40" s="52">
        <v>1.0</v>
      </c>
      <c r="N40" s="52">
        <v>1.0</v>
      </c>
      <c r="O40" s="52">
        <v>1.0</v>
      </c>
      <c r="P40" s="52">
        <v>1.0</v>
      </c>
      <c r="Q40" s="52">
        <v>1.0</v>
      </c>
      <c r="R40" s="52">
        <v>0.0</v>
      </c>
      <c r="S40" s="52">
        <v>1.0</v>
      </c>
      <c r="T40" s="52">
        <v>1.0</v>
      </c>
      <c r="U40" s="52">
        <v>2.0</v>
      </c>
      <c r="V40" s="52">
        <f>17-W40</f>
        <v>16.0</v>
      </c>
      <c r="W40" s="52">
        <f>COUNTIF(E40:U40,0)</f>
        <v>1.0</v>
      </c>
      <c r="X40" s="52">
        <f>SUM(E40:U40)</f>
        <v>17.0</v>
      </c>
      <c r="Y40" s="54" t="str">
        <f>IF(X40&gt;=6,"pass",IF(X40&lt;=5.9,"fail", ))</f>
        <v>pass</v>
      </c>
    </row>
    <row r="41" spans="8:8">
      <c r="A41" s="52">
        <v>36.0</v>
      </c>
      <c r="B41" s="53" t="s">
        <v>276</v>
      </c>
      <c r="C41" s="68" t="s">
        <v>257</v>
      </c>
      <c r="D41" s="68" t="s">
        <v>258</v>
      </c>
      <c r="E41" s="52">
        <v>1.0</v>
      </c>
      <c r="F41" s="52">
        <v>1.0</v>
      </c>
      <c r="G41" s="52">
        <v>1.0</v>
      </c>
      <c r="H41" s="52">
        <v>1.0</v>
      </c>
      <c r="I41" s="52">
        <v>1.0</v>
      </c>
      <c r="J41" s="52">
        <v>1.0</v>
      </c>
      <c r="K41" s="52">
        <v>1.0</v>
      </c>
      <c r="L41" s="52">
        <v>1.0</v>
      </c>
      <c r="M41" s="52">
        <v>1.0</v>
      </c>
      <c r="N41" s="52">
        <v>1.0</v>
      </c>
      <c r="O41" s="52">
        <v>1.0</v>
      </c>
      <c r="P41" s="52">
        <v>1.0</v>
      </c>
      <c r="Q41" s="52">
        <v>1.0</v>
      </c>
      <c r="R41" s="52">
        <v>0.0</v>
      </c>
      <c r="S41" s="52">
        <v>1.0</v>
      </c>
      <c r="T41" s="52">
        <v>1.0</v>
      </c>
      <c r="U41" s="52">
        <v>2.0</v>
      </c>
      <c r="V41" s="52">
        <f>17-W41</f>
        <v>16.0</v>
      </c>
      <c r="W41" s="52">
        <f>COUNTIF(E41:U41,0)</f>
        <v>1.0</v>
      </c>
      <c r="X41" s="52">
        <f>SUM(E41:U41)</f>
        <v>17.0</v>
      </c>
      <c r="Y41" s="54" t="str">
        <f>IF(X41&gt;=6,"pass",IF(X41&lt;=5.9,"fail", ))</f>
        <v>pass</v>
      </c>
    </row>
    <row r="42" spans="8:8">
      <c r="A42" s="52">
        <v>37.0</v>
      </c>
      <c r="B42" s="53" t="s">
        <v>277</v>
      </c>
      <c r="C42" s="68" t="s">
        <v>257</v>
      </c>
      <c r="D42" s="68" t="s">
        <v>258</v>
      </c>
      <c r="E42" s="52">
        <v>1.0</v>
      </c>
      <c r="F42" s="52">
        <v>1.0</v>
      </c>
      <c r="G42" s="52">
        <v>1.0</v>
      </c>
      <c r="H42" s="52">
        <v>1.0</v>
      </c>
      <c r="I42" s="52">
        <v>1.0</v>
      </c>
      <c r="J42" s="52">
        <v>1.0</v>
      </c>
      <c r="K42" s="52">
        <v>1.0</v>
      </c>
      <c r="L42" s="52">
        <v>1.0</v>
      </c>
      <c r="M42" s="52">
        <v>1.0</v>
      </c>
      <c r="N42" s="52">
        <v>1.0</v>
      </c>
      <c r="O42" s="52">
        <v>1.0</v>
      </c>
      <c r="P42" s="52">
        <v>1.0</v>
      </c>
      <c r="Q42" s="52">
        <v>3.0</v>
      </c>
      <c r="R42" s="52">
        <v>0.0</v>
      </c>
      <c r="S42" s="52">
        <v>0.0</v>
      </c>
      <c r="T42" s="52">
        <v>1.0</v>
      </c>
      <c r="U42" s="52">
        <v>0.0</v>
      </c>
      <c r="V42" s="52">
        <f>17-W42</f>
        <v>14.0</v>
      </c>
      <c r="W42" s="52">
        <f>COUNTIF(E42:U42,0)</f>
        <v>3.0</v>
      </c>
      <c r="X42" s="52">
        <f>SUM(E42:U42)</f>
        <v>16.0</v>
      </c>
      <c r="Y42" s="54" t="str">
        <f>IF(X42&gt;=6,"pass",IF(X42&lt;=5.9,"fail", ))</f>
        <v>pass</v>
      </c>
    </row>
    <row r="43" spans="8:8">
      <c r="A43" s="52">
        <v>38.0</v>
      </c>
      <c r="B43" s="53" t="s">
        <v>280</v>
      </c>
      <c r="C43" s="68" t="s">
        <v>257</v>
      </c>
      <c r="D43" s="68" t="s">
        <v>258</v>
      </c>
      <c r="E43" s="52">
        <v>1.0</v>
      </c>
      <c r="F43" s="52">
        <v>1.0</v>
      </c>
      <c r="G43" s="52">
        <v>1.0</v>
      </c>
      <c r="H43" s="52">
        <v>1.0</v>
      </c>
      <c r="I43" s="52">
        <v>1.0</v>
      </c>
      <c r="J43" s="52">
        <v>1.0</v>
      </c>
      <c r="K43" s="52">
        <v>1.0</v>
      </c>
      <c r="L43" s="52">
        <v>1.0</v>
      </c>
      <c r="M43" s="52">
        <v>1.0</v>
      </c>
      <c r="N43" s="52">
        <v>1.0</v>
      </c>
      <c r="O43" s="52">
        <v>1.0</v>
      </c>
      <c r="P43" s="52">
        <v>0.0</v>
      </c>
      <c r="Q43" s="52">
        <v>0.0</v>
      </c>
      <c r="R43" s="52">
        <v>0.0</v>
      </c>
      <c r="S43" s="52">
        <v>0.0</v>
      </c>
      <c r="T43" s="52">
        <v>1.0</v>
      </c>
      <c r="U43" s="52">
        <v>0.0</v>
      </c>
      <c r="V43" s="52">
        <f>17-W43</f>
        <v>12.0</v>
      </c>
      <c r="W43" s="52">
        <f>COUNTIF(E43:U43,0)</f>
        <v>5.0</v>
      </c>
      <c r="X43" s="52">
        <f>SUM(E43:U43)</f>
        <v>12.0</v>
      </c>
      <c r="Y43" s="54" t="str">
        <f>IF(X43&gt;=6,"pass",IF(X43&lt;=5.9,"fail", ))</f>
        <v>pass</v>
      </c>
    </row>
    <row r="44" spans="8:8">
      <c r="A44" s="52">
        <v>39.0</v>
      </c>
      <c r="B44" s="53" t="s">
        <v>281</v>
      </c>
      <c r="C44" s="68" t="s">
        <v>257</v>
      </c>
      <c r="D44" s="68" t="s">
        <v>258</v>
      </c>
      <c r="E44" s="52">
        <v>1.0</v>
      </c>
      <c r="F44" s="52">
        <v>1.0</v>
      </c>
      <c r="G44" s="52">
        <v>1.0</v>
      </c>
      <c r="H44" s="52">
        <v>1.0</v>
      </c>
      <c r="I44" s="52">
        <v>1.0</v>
      </c>
      <c r="J44" s="52">
        <v>1.0</v>
      </c>
      <c r="K44" s="52">
        <v>1.0</v>
      </c>
      <c r="L44" s="52">
        <v>1.0</v>
      </c>
      <c r="M44" s="52">
        <v>1.0</v>
      </c>
      <c r="N44" s="52">
        <v>1.0</v>
      </c>
      <c r="O44" s="52">
        <v>1.0</v>
      </c>
      <c r="P44" s="52">
        <v>1.0</v>
      </c>
      <c r="Q44" s="52">
        <v>0.0</v>
      </c>
      <c r="R44" s="52">
        <v>0.0</v>
      </c>
      <c r="S44" s="52">
        <v>0.0</v>
      </c>
      <c r="T44" s="52">
        <v>1.0</v>
      </c>
      <c r="U44" s="52">
        <v>2.0</v>
      </c>
      <c r="V44" s="52">
        <f>17-W44</f>
        <v>14.0</v>
      </c>
      <c r="W44" s="52">
        <f>COUNTIF(E44:U44,0)</f>
        <v>3.0</v>
      </c>
      <c r="X44" s="52">
        <f>SUM(E44:U44)</f>
        <v>15.0</v>
      </c>
      <c r="Y44" s="54" t="str">
        <f>IF(X44&gt;=6,"pass",IF(X44&lt;=5.9,"fail", ))</f>
        <v>pass</v>
      </c>
    </row>
    <row r="45" spans="8:8">
      <c r="A45" s="52">
        <v>40.0</v>
      </c>
      <c r="B45" s="53" t="s">
        <v>282</v>
      </c>
      <c r="C45" s="68" t="s">
        <v>257</v>
      </c>
      <c r="D45" s="68" t="s">
        <v>258</v>
      </c>
      <c r="E45" s="52">
        <v>1.0</v>
      </c>
      <c r="F45" s="52">
        <v>1.0</v>
      </c>
      <c r="G45" s="52">
        <v>1.0</v>
      </c>
      <c r="H45" s="52">
        <v>1.0</v>
      </c>
      <c r="I45" s="52">
        <v>1.0</v>
      </c>
      <c r="J45" s="52">
        <v>1.0</v>
      </c>
      <c r="K45" s="52">
        <v>1.0</v>
      </c>
      <c r="L45" s="52">
        <v>1.0</v>
      </c>
      <c r="M45" s="52">
        <v>1.0</v>
      </c>
      <c r="N45" s="52">
        <v>0.0</v>
      </c>
      <c r="O45" s="52">
        <v>1.0</v>
      </c>
      <c r="P45" s="52">
        <v>0.0</v>
      </c>
      <c r="Q45" s="52">
        <v>0.0</v>
      </c>
      <c r="R45" s="52">
        <v>0.0</v>
      </c>
      <c r="S45" s="52">
        <v>2.0</v>
      </c>
      <c r="T45" s="52">
        <v>1.0</v>
      </c>
      <c r="U45" s="52">
        <v>2.0</v>
      </c>
      <c r="V45" s="52">
        <f>17-W45</f>
        <v>13.0</v>
      </c>
      <c r="W45" s="52">
        <f>COUNTIF(E45:U45,0)</f>
        <v>4.0</v>
      </c>
      <c r="X45" s="52">
        <f>SUM(E45:U45)</f>
        <v>15.0</v>
      </c>
      <c r="Y45" s="54" t="str">
        <f>IF(X45&gt;=6,"pass",IF(X45&lt;=5.9,"fail", ))</f>
        <v>pass</v>
      </c>
    </row>
    <row r="46" spans="8:8">
      <c r="A46" s="52">
        <v>41.0</v>
      </c>
      <c r="B46" s="53" t="s">
        <v>283</v>
      </c>
      <c r="C46" s="68" t="s">
        <v>257</v>
      </c>
      <c r="D46" s="68" t="s">
        <v>284</v>
      </c>
      <c r="E46" s="52">
        <v>1.0</v>
      </c>
      <c r="F46" s="52">
        <v>1.0</v>
      </c>
      <c r="G46" s="52">
        <v>1.0</v>
      </c>
      <c r="H46" s="52">
        <v>1.0</v>
      </c>
      <c r="I46" s="52">
        <v>1.0</v>
      </c>
      <c r="J46" s="52">
        <v>1.0</v>
      </c>
      <c r="K46" s="52">
        <v>1.0</v>
      </c>
      <c r="L46" s="52">
        <v>1.0</v>
      </c>
      <c r="M46" s="52">
        <v>1.0</v>
      </c>
      <c r="N46" s="52">
        <v>1.0</v>
      </c>
      <c r="O46" s="52">
        <v>1.0</v>
      </c>
      <c r="P46" s="52">
        <v>1.0</v>
      </c>
      <c r="Q46" s="52">
        <v>1.0</v>
      </c>
      <c r="R46" s="52">
        <v>0.0</v>
      </c>
      <c r="S46" s="52">
        <v>2.0</v>
      </c>
      <c r="T46" s="52">
        <v>2.0</v>
      </c>
      <c r="U46" s="52">
        <v>0.0</v>
      </c>
      <c r="V46" s="52">
        <f>17-W46</f>
        <v>15.0</v>
      </c>
      <c r="W46" s="52">
        <f>COUNTIF(E46:U46,0)</f>
        <v>2.0</v>
      </c>
      <c r="X46" s="52">
        <f>SUM(E46:U46)</f>
        <v>17.0</v>
      </c>
      <c r="Y46" s="54" t="str">
        <f>IF(X46&gt;=6,"pass",IF(X46&lt;=5.9,"fail", ))</f>
        <v>pass</v>
      </c>
    </row>
    <row r="47" spans="8:8">
      <c r="A47" s="52">
        <v>42.0</v>
      </c>
      <c r="B47" s="53" t="s">
        <v>285</v>
      </c>
      <c r="C47" s="68" t="s">
        <v>257</v>
      </c>
      <c r="D47" s="68" t="s">
        <v>284</v>
      </c>
      <c r="E47" s="52">
        <v>1.0</v>
      </c>
      <c r="F47" s="52">
        <v>1.0</v>
      </c>
      <c r="G47" s="52">
        <v>1.0</v>
      </c>
      <c r="H47" s="52">
        <v>1.0</v>
      </c>
      <c r="I47" s="52">
        <v>1.0</v>
      </c>
      <c r="J47" s="52">
        <v>1.0</v>
      </c>
      <c r="K47" s="52">
        <v>1.0</v>
      </c>
      <c r="L47" s="52">
        <v>1.0</v>
      </c>
      <c r="M47" s="52">
        <v>1.0</v>
      </c>
      <c r="N47" s="52">
        <v>1.0</v>
      </c>
      <c r="O47" s="52">
        <v>1.0</v>
      </c>
      <c r="P47" s="52">
        <v>1.0</v>
      </c>
      <c r="Q47" s="52">
        <v>1.0</v>
      </c>
      <c r="R47" s="52">
        <v>0.0</v>
      </c>
      <c r="S47" s="52">
        <v>0.0</v>
      </c>
      <c r="T47" s="52">
        <v>1.0</v>
      </c>
      <c r="U47" s="52">
        <v>2.0</v>
      </c>
      <c r="V47" s="52">
        <f>17-W47</f>
        <v>15.0</v>
      </c>
      <c r="W47" s="52">
        <f>COUNTIF(E47:U47,0)</f>
        <v>2.0</v>
      </c>
      <c r="X47" s="52">
        <f>SUM(E47:U47)</f>
        <v>16.0</v>
      </c>
      <c r="Y47" s="54" t="str">
        <f>IF(X47&gt;=6,"pass",IF(X47&lt;=5.9,"fail", ))</f>
        <v>pass</v>
      </c>
    </row>
    <row r="48" spans="8:8">
      <c r="A48" s="52">
        <v>43.0</v>
      </c>
      <c r="B48" s="53" t="s">
        <v>286</v>
      </c>
      <c r="C48" s="68" t="s">
        <v>257</v>
      </c>
      <c r="D48" s="68" t="s">
        <v>284</v>
      </c>
      <c r="E48" s="52">
        <v>0.0</v>
      </c>
      <c r="F48" s="52">
        <v>1.0</v>
      </c>
      <c r="G48" s="52">
        <v>1.0</v>
      </c>
      <c r="H48" s="52">
        <v>1.0</v>
      </c>
      <c r="I48" s="52">
        <v>1.0</v>
      </c>
      <c r="J48" s="52">
        <v>1.0</v>
      </c>
      <c r="K48" s="52">
        <v>1.0</v>
      </c>
      <c r="L48" s="52">
        <v>1.0</v>
      </c>
      <c r="M48" s="52">
        <v>1.0</v>
      </c>
      <c r="N48" s="52">
        <v>1.0</v>
      </c>
      <c r="O48" s="52">
        <v>1.0</v>
      </c>
      <c r="P48" s="52">
        <v>1.0</v>
      </c>
      <c r="Q48" s="52">
        <v>0.0</v>
      </c>
      <c r="R48" s="52">
        <v>0.0</v>
      </c>
      <c r="S48" s="52">
        <v>0.0</v>
      </c>
      <c r="T48" s="52">
        <v>1.0</v>
      </c>
      <c r="U48" s="52">
        <v>0.0</v>
      </c>
      <c r="V48" s="52">
        <f>17-W48</f>
        <v>12.0</v>
      </c>
      <c r="W48" s="52">
        <f>COUNTIF(E48:U48,0)</f>
        <v>5.0</v>
      </c>
      <c r="X48" s="52">
        <f>SUM(E48:U48)</f>
        <v>12.0</v>
      </c>
      <c r="Y48" s="54" t="str">
        <f>IF(X48&gt;=6,"pass",IF(X48&lt;=5.9,"fail", ))</f>
        <v>pass</v>
      </c>
    </row>
    <row r="49" spans="8:8">
      <c r="A49" s="52">
        <v>44.0</v>
      </c>
      <c r="B49" s="53" t="s">
        <v>287</v>
      </c>
      <c r="C49" s="68" t="s">
        <v>257</v>
      </c>
      <c r="D49" s="68" t="s">
        <v>284</v>
      </c>
      <c r="E49" s="52">
        <v>0.0</v>
      </c>
      <c r="F49" s="52">
        <v>1.0</v>
      </c>
      <c r="G49" s="52">
        <v>1.0</v>
      </c>
      <c r="H49" s="52">
        <v>1.0</v>
      </c>
      <c r="I49" s="52">
        <v>1.0</v>
      </c>
      <c r="J49" s="52">
        <v>1.0</v>
      </c>
      <c r="K49" s="52">
        <v>1.0</v>
      </c>
      <c r="L49" s="52">
        <v>1.0</v>
      </c>
      <c r="M49" s="52">
        <v>1.0</v>
      </c>
      <c r="N49" s="52">
        <v>1.0</v>
      </c>
      <c r="O49" s="52">
        <v>1.0</v>
      </c>
      <c r="P49" s="52">
        <v>1.0</v>
      </c>
      <c r="Q49" s="52">
        <v>0.0</v>
      </c>
      <c r="R49" s="52">
        <v>0.0</v>
      </c>
      <c r="S49" s="52">
        <v>0.0</v>
      </c>
      <c r="T49" s="52">
        <v>1.0</v>
      </c>
      <c r="U49" s="52">
        <v>2.0</v>
      </c>
      <c r="V49" s="52">
        <f>17-W49</f>
        <v>13.0</v>
      </c>
      <c r="W49" s="52">
        <f>COUNTIF(E49:U49,0)</f>
        <v>4.0</v>
      </c>
      <c r="X49" s="52">
        <f>SUM(E49:U49)</f>
        <v>14.0</v>
      </c>
      <c r="Y49" s="54" t="str">
        <f>IF(X49&gt;=6,"pass",IF(X49&lt;=5.9,"fail", ))</f>
        <v>pass</v>
      </c>
    </row>
    <row r="50" spans="8:8">
      <c r="A50" s="52">
        <v>45.0</v>
      </c>
      <c r="B50" s="53" t="s">
        <v>288</v>
      </c>
      <c r="C50" s="68" t="s">
        <v>257</v>
      </c>
      <c r="D50" s="68" t="s">
        <v>284</v>
      </c>
      <c r="E50" s="52">
        <v>1.0</v>
      </c>
      <c r="F50" s="52">
        <v>1.0</v>
      </c>
      <c r="G50" s="52">
        <v>1.0</v>
      </c>
      <c r="H50" s="52">
        <v>1.0</v>
      </c>
      <c r="I50" s="52">
        <v>1.0</v>
      </c>
      <c r="J50" s="52">
        <v>1.0</v>
      </c>
      <c r="K50" s="52">
        <v>1.0</v>
      </c>
      <c r="L50" s="52">
        <v>1.0</v>
      </c>
      <c r="M50" s="52">
        <v>1.0</v>
      </c>
      <c r="N50" s="52">
        <v>1.0</v>
      </c>
      <c r="O50" s="52">
        <v>1.0</v>
      </c>
      <c r="P50" s="52">
        <v>1.0</v>
      </c>
      <c r="Q50" s="52">
        <v>1.0</v>
      </c>
      <c r="R50" s="52">
        <v>0.0</v>
      </c>
      <c r="S50" s="52">
        <v>1.0</v>
      </c>
      <c r="T50" s="52">
        <v>1.0</v>
      </c>
      <c r="U50" s="52">
        <v>2.0</v>
      </c>
      <c r="V50" s="52">
        <f>17-W50</f>
        <v>16.0</v>
      </c>
      <c r="W50" s="52">
        <f>COUNTIF(E50:U50,0)</f>
        <v>1.0</v>
      </c>
      <c r="X50" s="52">
        <f>SUM(E50:U50)</f>
        <v>17.0</v>
      </c>
      <c r="Y50" s="54" t="str">
        <f>IF(X50&gt;=6,"pass",IF(X50&lt;=5.9,"fail", ))</f>
        <v>pass</v>
      </c>
    </row>
    <row r="51" spans="8:8">
      <c r="A51" s="52">
        <v>46.0</v>
      </c>
      <c r="B51" s="53" t="s">
        <v>289</v>
      </c>
      <c r="C51" s="68" t="s">
        <v>257</v>
      </c>
      <c r="D51" s="68" t="s">
        <v>284</v>
      </c>
      <c r="E51" s="52">
        <v>1.0</v>
      </c>
      <c r="F51" s="52">
        <v>1.0</v>
      </c>
      <c r="G51" s="52">
        <v>1.0</v>
      </c>
      <c r="H51" s="52">
        <v>1.0</v>
      </c>
      <c r="I51" s="52">
        <v>1.0</v>
      </c>
      <c r="J51" s="52">
        <v>1.0</v>
      </c>
      <c r="K51" s="52">
        <v>1.0</v>
      </c>
      <c r="L51" s="52">
        <v>1.0</v>
      </c>
      <c r="M51" s="52">
        <v>1.0</v>
      </c>
      <c r="N51" s="52">
        <v>1.0</v>
      </c>
      <c r="O51" s="52">
        <v>1.0</v>
      </c>
      <c r="P51" s="52">
        <v>1.0</v>
      </c>
      <c r="Q51" s="52">
        <v>1.0</v>
      </c>
      <c r="R51" s="52">
        <v>1.0</v>
      </c>
      <c r="S51" s="52">
        <v>2.0</v>
      </c>
      <c r="T51" s="52">
        <v>2.0</v>
      </c>
      <c r="U51" s="52">
        <v>0.0</v>
      </c>
      <c r="V51" s="52">
        <f>17-W51</f>
        <v>16.0</v>
      </c>
      <c r="W51" s="52">
        <f>COUNTIF(E51:U51,0)</f>
        <v>1.0</v>
      </c>
      <c r="X51" s="52">
        <f>SUM(E51:U51)</f>
        <v>18.0</v>
      </c>
      <c r="Y51" s="54" t="str">
        <f>IF(X51&gt;=6,"pass",IF(X51&lt;=5.9,"fail", ))</f>
        <v>pass</v>
      </c>
    </row>
    <row r="52" spans="8:8">
      <c r="A52" s="52">
        <v>47.0</v>
      </c>
      <c r="B52" s="53" t="s">
        <v>290</v>
      </c>
      <c r="C52" s="68" t="s">
        <v>257</v>
      </c>
      <c r="D52" s="68" t="s">
        <v>284</v>
      </c>
      <c r="E52" s="52">
        <v>1.0</v>
      </c>
      <c r="F52" s="52">
        <v>1.0</v>
      </c>
      <c r="G52" s="52">
        <v>1.0</v>
      </c>
      <c r="H52" s="52">
        <v>1.0</v>
      </c>
      <c r="I52" s="52">
        <v>1.0</v>
      </c>
      <c r="J52" s="52">
        <v>1.0</v>
      </c>
      <c r="K52" s="52">
        <v>1.0</v>
      </c>
      <c r="L52" s="52">
        <v>1.0</v>
      </c>
      <c r="M52" s="52">
        <v>1.0</v>
      </c>
      <c r="N52" s="52">
        <v>1.0</v>
      </c>
      <c r="O52" s="52">
        <v>1.0</v>
      </c>
      <c r="P52" s="52">
        <v>1.0</v>
      </c>
      <c r="Q52" s="52">
        <v>1.0</v>
      </c>
      <c r="R52" s="52">
        <v>0.0</v>
      </c>
      <c r="S52" s="52">
        <v>2.0</v>
      </c>
      <c r="T52" s="52">
        <v>2.0</v>
      </c>
      <c r="U52" s="52">
        <v>0.0</v>
      </c>
      <c r="V52" s="52">
        <f>17-W52</f>
        <v>15.0</v>
      </c>
      <c r="W52" s="52">
        <f>COUNTIF(E52:U52,0)</f>
        <v>2.0</v>
      </c>
      <c r="X52" s="52">
        <f>SUM(E52:U52)</f>
        <v>17.0</v>
      </c>
      <c r="Y52" s="54" t="str">
        <f>IF(X52&gt;=6,"pass",IF(X52&lt;=5.9,"fail", ))</f>
        <v>pass</v>
      </c>
    </row>
    <row r="53" spans="8:8">
      <c r="A53" s="52">
        <v>48.0</v>
      </c>
      <c r="B53" s="53" t="s">
        <v>291</v>
      </c>
      <c r="C53" s="68" t="s">
        <v>257</v>
      </c>
      <c r="D53" s="68" t="s">
        <v>284</v>
      </c>
      <c r="E53" s="52">
        <v>1.0</v>
      </c>
      <c r="F53" s="52">
        <v>1.0</v>
      </c>
      <c r="G53" s="52">
        <v>1.0</v>
      </c>
      <c r="H53" s="52">
        <v>1.0</v>
      </c>
      <c r="I53" s="52">
        <v>1.0</v>
      </c>
      <c r="J53" s="52">
        <v>1.0</v>
      </c>
      <c r="K53" s="52">
        <v>1.0</v>
      </c>
      <c r="L53" s="52">
        <v>1.0</v>
      </c>
      <c r="M53" s="52">
        <v>1.0</v>
      </c>
      <c r="N53" s="52">
        <v>1.0</v>
      </c>
      <c r="O53" s="52">
        <v>1.0</v>
      </c>
      <c r="P53" s="52">
        <v>1.0</v>
      </c>
      <c r="Q53" s="52">
        <v>1.0</v>
      </c>
      <c r="R53" s="52">
        <v>0.0</v>
      </c>
      <c r="S53" s="52">
        <v>0.0</v>
      </c>
      <c r="T53" s="52">
        <v>1.0</v>
      </c>
      <c r="U53" s="52">
        <v>1.0</v>
      </c>
      <c r="V53" s="52">
        <f>17-W53</f>
        <v>15.0</v>
      </c>
      <c r="W53" s="52">
        <f>COUNTIF(E53:U53,0)</f>
        <v>2.0</v>
      </c>
      <c r="X53" s="52">
        <f>SUM(E53:U53)</f>
        <v>15.0</v>
      </c>
      <c r="Y53" s="54" t="str">
        <f>IF(X53&gt;=6,"pass",IF(X53&lt;=5.9,"fail", ))</f>
        <v>pass</v>
      </c>
    </row>
    <row r="54" spans="8:8">
      <c r="A54" s="52">
        <v>49.0</v>
      </c>
      <c r="B54" s="53" t="s">
        <v>292</v>
      </c>
      <c r="C54" s="68" t="s">
        <v>257</v>
      </c>
      <c r="D54" s="68" t="s">
        <v>284</v>
      </c>
      <c r="E54" s="52">
        <v>1.0</v>
      </c>
      <c r="F54" s="52">
        <v>1.0</v>
      </c>
      <c r="G54" s="52">
        <v>1.0</v>
      </c>
      <c r="H54" s="52">
        <v>1.0</v>
      </c>
      <c r="I54" s="52">
        <v>1.0</v>
      </c>
      <c r="J54" s="52">
        <v>1.0</v>
      </c>
      <c r="K54" s="52">
        <v>1.0</v>
      </c>
      <c r="L54" s="52">
        <v>1.0</v>
      </c>
      <c r="M54" s="52">
        <v>0.0</v>
      </c>
      <c r="N54" s="52">
        <v>1.0</v>
      </c>
      <c r="O54" s="52">
        <v>1.0</v>
      </c>
      <c r="P54" s="52">
        <v>1.0</v>
      </c>
      <c r="Q54" s="52">
        <v>1.0</v>
      </c>
      <c r="R54" s="52">
        <v>0.0</v>
      </c>
      <c r="S54" s="52">
        <v>0.0</v>
      </c>
      <c r="T54" s="52">
        <v>1.0</v>
      </c>
      <c r="U54" s="52">
        <v>2.0</v>
      </c>
      <c r="V54" s="52">
        <f>17-W54</f>
        <v>14.0</v>
      </c>
      <c r="W54" s="52">
        <f>COUNTIF(E54:U54,0)</f>
        <v>3.0</v>
      </c>
      <c r="X54" s="52">
        <f>SUM(E54:U54)</f>
        <v>15.0</v>
      </c>
      <c r="Y54" s="54" t="str">
        <f>IF(X54&gt;=6,"pass",IF(X54&lt;=5.9,"fail", ))</f>
        <v>pass</v>
      </c>
    </row>
    <row r="55" spans="8:8">
      <c r="A55" s="52">
        <v>50.0</v>
      </c>
      <c r="B55" s="53" t="s">
        <v>293</v>
      </c>
      <c r="C55" s="68" t="s">
        <v>257</v>
      </c>
      <c r="D55" s="68" t="s">
        <v>284</v>
      </c>
      <c r="E55" s="52">
        <v>1.0</v>
      </c>
      <c r="F55" s="52">
        <v>1.0</v>
      </c>
      <c r="G55" s="52">
        <v>1.0</v>
      </c>
      <c r="H55" s="52">
        <v>1.0</v>
      </c>
      <c r="I55" s="52">
        <v>1.0</v>
      </c>
      <c r="J55" s="52">
        <v>1.0</v>
      </c>
      <c r="K55" s="52">
        <v>1.0</v>
      </c>
      <c r="L55" s="52">
        <v>1.0</v>
      </c>
      <c r="M55" s="52">
        <v>1.0</v>
      </c>
      <c r="N55" s="52">
        <v>1.0</v>
      </c>
      <c r="O55" s="52">
        <v>1.0</v>
      </c>
      <c r="P55" s="52">
        <v>1.0</v>
      </c>
      <c r="Q55" s="52">
        <v>1.0</v>
      </c>
      <c r="R55" s="52">
        <v>0.0</v>
      </c>
      <c r="S55" s="52">
        <v>2.0</v>
      </c>
      <c r="T55" s="52">
        <v>1.0</v>
      </c>
      <c r="U55" s="52">
        <v>2.0</v>
      </c>
      <c r="V55" s="52">
        <f>17-W55</f>
        <v>16.0</v>
      </c>
      <c r="W55" s="52">
        <f>COUNTIF(E55:U55,0)</f>
        <v>1.0</v>
      </c>
      <c r="X55" s="52">
        <f>SUM(E55:U55)</f>
        <v>18.0</v>
      </c>
      <c r="Y55" s="54" t="str">
        <f>IF(X55&gt;=6,"pass",IF(X55&lt;=5.9,"fail", ))</f>
        <v>pass</v>
      </c>
    </row>
    <row r="56" spans="8:8">
      <c r="A56" s="52">
        <v>51.0</v>
      </c>
      <c r="B56" s="53" t="s">
        <v>294</v>
      </c>
      <c r="C56" s="68" t="s">
        <v>257</v>
      </c>
      <c r="D56" s="68" t="s">
        <v>284</v>
      </c>
      <c r="E56" s="52">
        <v>1.0</v>
      </c>
      <c r="F56" s="52">
        <v>1.0</v>
      </c>
      <c r="G56" s="52">
        <v>1.0</v>
      </c>
      <c r="H56" s="52">
        <v>1.0</v>
      </c>
      <c r="I56" s="52">
        <v>1.0</v>
      </c>
      <c r="J56" s="52">
        <v>1.0</v>
      </c>
      <c r="K56" s="52">
        <v>1.0</v>
      </c>
      <c r="L56" s="52">
        <v>1.0</v>
      </c>
      <c r="M56" s="52">
        <v>1.0</v>
      </c>
      <c r="N56" s="52">
        <v>1.0</v>
      </c>
      <c r="O56" s="52">
        <v>1.0</v>
      </c>
      <c r="P56" s="52">
        <v>1.0</v>
      </c>
      <c r="Q56" s="52">
        <v>0.0</v>
      </c>
      <c r="R56" s="52">
        <v>0.0</v>
      </c>
      <c r="S56" s="52">
        <v>0.0</v>
      </c>
      <c r="T56" s="52">
        <v>1.0</v>
      </c>
      <c r="U56" s="52">
        <v>2.0</v>
      </c>
      <c r="V56" s="52">
        <f>17-W56</f>
        <v>14.0</v>
      </c>
      <c r="W56" s="52">
        <f>COUNTIF(E56:U56,0)</f>
        <v>3.0</v>
      </c>
      <c r="X56" s="52">
        <f>SUM(E56:U56)</f>
        <v>15.0</v>
      </c>
      <c r="Y56" s="54" t="str">
        <f>IF(X56&gt;=6,"pass",IF(X56&lt;=5.9,"fail", ))</f>
        <v>pass</v>
      </c>
    </row>
    <row r="57" spans="8:8">
      <c r="A57" s="52">
        <v>52.0</v>
      </c>
      <c r="B57" s="53" t="s">
        <v>295</v>
      </c>
      <c r="C57" s="68" t="s">
        <v>257</v>
      </c>
      <c r="D57" s="68" t="s">
        <v>284</v>
      </c>
      <c r="E57" s="52">
        <v>1.0</v>
      </c>
      <c r="F57" s="52">
        <v>1.0</v>
      </c>
      <c r="G57" s="52">
        <v>1.0</v>
      </c>
      <c r="H57" s="52">
        <v>1.0</v>
      </c>
      <c r="I57" s="52">
        <v>1.0</v>
      </c>
      <c r="J57" s="52">
        <v>1.0</v>
      </c>
      <c r="K57" s="52">
        <v>1.0</v>
      </c>
      <c r="L57" s="52">
        <v>1.0</v>
      </c>
      <c r="M57" s="52">
        <v>1.0</v>
      </c>
      <c r="N57" s="52">
        <v>1.0</v>
      </c>
      <c r="O57" s="52">
        <v>1.0</v>
      </c>
      <c r="P57" s="52">
        <v>1.0</v>
      </c>
      <c r="Q57" s="52">
        <v>1.0</v>
      </c>
      <c r="R57" s="52">
        <v>1.0</v>
      </c>
      <c r="S57" s="52">
        <v>1.0</v>
      </c>
      <c r="T57" s="52">
        <v>1.0</v>
      </c>
      <c r="U57" s="52">
        <v>2.0</v>
      </c>
      <c r="V57" s="52">
        <f>17-W57</f>
        <v>17.0</v>
      </c>
      <c r="W57" s="52">
        <f>COUNTIF(E57:U57,0)</f>
        <v>0.0</v>
      </c>
      <c r="X57" s="52">
        <f>SUM(E57:U57)</f>
        <v>18.0</v>
      </c>
      <c r="Y57" s="54" t="str">
        <f>IF(X57&gt;=6,"pass",IF(X57&lt;=5.9,"fail", ))</f>
        <v>pass</v>
      </c>
    </row>
    <row r="60" spans="8:8">
      <c r="A60" s="52"/>
      <c r="B60" s="53" t="s">
        <v>192</v>
      </c>
      <c r="C60" s="53"/>
      <c r="D60" s="53"/>
      <c r="E60" s="52">
        <f>SUM(E6:E57)</f>
        <v>44.0</v>
      </c>
      <c r="F60" s="52">
        <f>SUM(F6:F57)</f>
        <v>50.0</v>
      </c>
      <c r="G60" s="52">
        <f>SUM(G6:G57)</f>
        <v>49.0</v>
      </c>
      <c r="H60" s="52">
        <f>SUM(H6:H57)</f>
        <v>52.0</v>
      </c>
      <c r="I60" s="52">
        <f>SUM(I6:I57)</f>
        <v>52.0</v>
      </c>
      <c r="J60" s="52">
        <f>SUM(J6:J57)</f>
        <v>50.0</v>
      </c>
      <c r="K60" s="52">
        <f>SUM(K6:K57)</f>
        <v>51.0</v>
      </c>
      <c r="L60" s="52">
        <f>SUM(L6:L57)</f>
        <v>50.0</v>
      </c>
      <c r="M60" s="52">
        <f>SUM(M6:M57)</f>
        <v>50.0</v>
      </c>
      <c r="N60" s="52">
        <f>SUM(N6:N57)</f>
        <v>47.0</v>
      </c>
      <c r="O60" s="52">
        <f>SUM(O6:O57)</f>
        <v>48.0</v>
      </c>
      <c r="P60" s="52">
        <f>SUM(P6:P57)</f>
        <v>42.0</v>
      </c>
      <c r="Q60" s="52">
        <f>SUM(Q6:Q57)</f>
        <v>25.0</v>
      </c>
      <c r="R60" s="52">
        <f>SUM(R6:R57)</f>
        <v>3.0</v>
      </c>
      <c r="S60" s="52">
        <f>SUM(S6:S57)</f>
        <v>34.0</v>
      </c>
      <c r="T60" s="52">
        <f>SUM(T6:T57)</f>
        <v>44.0</v>
      </c>
      <c r="U60" s="52">
        <f>SUM(U6:U57)</f>
        <v>76.0</v>
      </c>
      <c r="V60" s="52" t="s">
        <v>191</v>
      </c>
      <c r="W60" s="52"/>
      <c r="X60" s="52">
        <f>SUM(X6:X57)</f>
        <v>767.0</v>
      </c>
      <c r="Y60" s="54"/>
    </row>
    <row r="61" spans="8:8">
      <c r="A61" s="55"/>
      <c r="B61" s="33" t="s">
        <v>2</v>
      </c>
      <c r="C61" s="33"/>
      <c r="D61" s="33"/>
      <c r="E61" s="52">
        <f>52-E62</f>
        <v>44.0</v>
      </c>
      <c r="F61" s="52">
        <f>52-F62</f>
        <v>50.0</v>
      </c>
      <c r="G61" s="52">
        <f>52-G62</f>
        <v>49.0</v>
      </c>
      <c r="H61" s="52">
        <f>52-H62</f>
        <v>52.0</v>
      </c>
      <c r="I61" s="52">
        <f>52-I62</f>
        <v>52.0</v>
      </c>
      <c r="J61" s="52">
        <f>52-J62</f>
        <v>51.0</v>
      </c>
      <c r="K61" s="52">
        <f>52-K62</f>
        <v>51.0</v>
      </c>
      <c r="L61" s="52">
        <f>52-L62</f>
        <v>51.0</v>
      </c>
      <c r="M61" s="52">
        <f>52-M62</f>
        <v>50.0</v>
      </c>
      <c r="N61" s="52">
        <f>52-N62</f>
        <v>47.0</v>
      </c>
      <c r="O61" s="52">
        <f>52-O62</f>
        <v>48.0</v>
      </c>
      <c r="P61" s="52">
        <f>52-P62</f>
        <v>42.0</v>
      </c>
      <c r="Q61" s="52">
        <f>52-Q62</f>
        <v>23.0</v>
      </c>
      <c r="R61" s="52">
        <f>52-R62</f>
        <v>3.0</v>
      </c>
      <c r="S61" s="52">
        <f>52-S62</f>
        <v>21.0</v>
      </c>
      <c r="T61" s="52">
        <f>52-T62</f>
        <v>41.0</v>
      </c>
      <c r="U61" s="52">
        <f>52-U62</f>
        <v>39.0</v>
      </c>
      <c r="V61" s="56">
        <f>SUM(E61:U61)</f>
        <v>714.0</v>
      </c>
      <c r="W61" s="57"/>
      <c r="X61" s="57"/>
      <c r="Y61" s="58"/>
    </row>
    <row r="62" spans="8:8">
      <c r="A62" s="55"/>
      <c r="B62" s="33" t="s">
        <v>3</v>
      </c>
      <c r="C62" s="33"/>
      <c r="D62" s="33"/>
      <c r="E62" s="52">
        <f>COUNTIF(E6:E57,0)</f>
        <v>8.0</v>
      </c>
      <c r="F62" s="52">
        <f>COUNTIF(F6:F57,0)</f>
        <v>2.0</v>
      </c>
      <c r="G62" s="52">
        <f>COUNTIF(G6:G57,0)</f>
        <v>3.0</v>
      </c>
      <c r="H62" s="52">
        <f>COUNTIF(H6:H57,0)</f>
        <v>0.0</v>
      </c>
      <c r="I62" s="52">
        <f>COUNTIF(I6:I57,0)</f>
        <v>0.0</v>
      </c>
      <c r="J62" s="52">
        <f>COUNTIF(J6:J57,0)</f>
        <v>1.0</v>
      </c>
      <c r="K62" s="52">
        <f>COUNTIF(K6:K57,0)</f>
        <v>1.0</v>
      </c>
      <c r="L62" s="52">
        <f>COUNTIF(L6:L57,0)</f>
        <v>1.0</v>
      </c>
      <c r="M62" s="52">
        <f>COUNTIF(M6:M57,0)</f>
        <v>2.0</v>
      </c>
      <c r="N62" s="52">
        <f>COUNTIF(N6:N57,0)</f>
        <v>5.0</v>
      </c>
      <c r="O62" s="52">
        <f>COUNTIF(O6:O57,0)</f>
        <v>4.0</v>
      </c>
      <c r="P62" s="52">
        <f>COUNTIF(P6:P57,0)</f>
        <v>10.0</v>
      </c>
      <c r="Q62" s="52">
        <f>COUNTIF(Q6:Q57,0)</f>
        <v>29.0</v>
      </c>
      <c r="R62" s="52">
        <f>COUNTIF(R6:R57,0)</f>
        <v>49.0</v>
      </c>
      <c r="S62" s="52">
        <f>COUNTIF(S6:S57,0)</f>
        <v>31.0</v>
      </c>
      <c r="T62" s="52">
        <f>COUNTIF(T6:T57,0)</f>
        <v>11.0</v>
      </c>
      <c r="U62" s="52">
        <f>COUNTIF(U6:U57,0)</f>
        <v>13.0</v>
      </c>
      <c r="V62" s="56">
        <f>SUM(E62:U62)</f>
        <v>170.0</v>
      </c>
      <c r="W62" s="57"/>
      <c r="X62" s="57"/>
      <c r="Y62" s="58"/>
    </row>
    <row r="63" spans="8:8">
      <c r="A63" s="55"/>
      <c r="B63" s="33" t="s">
        <v>5</v>
      </c>
      <c r="C63" s="33"/>
      <c r="D63" s="33"/>
      <c r="E63" s="52">
        <f>E61+E62</f>
        <v>52.0</v>
      </c>
      <c r="F63" s="52">
        <f>F61+F62</f>
        <v>52.0</v>
      </c>
      <c r="G63" s="52">
        <f>G61+G62</f>
        <v>52.0</v>
      </c>
      <c r="H63" s="52">
        <f>H61+H62</f>
        <v>52.0</v>
      </c>
      <c r="I63" s="52">
        <f>I61+I62</f>
        <v>52.0</v>
      </c>
      <c r="J63" s="52">
        <f>J61+J62</f>
        <v>52.0</v>
      </c>
      <c r="K63" s="52">
        <f>K61+K62</f>
        <v>52.0</v>
      </c>
      <c r="L63" s="52">
        <f>L61+L62</f>
        <v>52.0</v>
      </c>
      <c r="M63" s="52">
        <f>M61+M62</f>
        <v>52.0</v>
      </c>
      <c r="N63" s="52">
        <f>N61+N62</f>
        <v>52.0</v>
      </c>
      <c r="O63" s="52">
        <f>O61+O62</f>
        <v>52.0</v>
      </c>
      <c r="P63" s="52">
        <f>P61+P62</f>
        <v>52.0</v>
      </c>
      <c r="Q63" s="52">
        <f>Q61+Q62</f>
        <v>52.0</v>
      </c>
      <c r="R63" s="52">
        <f>R61+R62</f>
        <v>52.0</v>
      </c>
      <c r="S63" s="52">
        <f>S61+S62</f>
        <v>52.0</v>
      </c>
      <c r="T63" s="52">
        <f>T61+T62</f>
        <v>52.0</v>
      </c>
      <c r="U63" s="52">
        <f>U61+U62</f>
        <v>52.0</v>
      </c>
      <c r="V63" s="56">
        <f>SUM(E63:U63)</f>
        <v>884.0</v>
      </c>
      <c r="W63" s="57"/>
      <c r="X63" s="57"/>
      <c r="Y63" s="58"/>
    </row>
    <row r="65" spans="8:8">
      <c r="A65" s="59"/>
      <c r="B65" s="60" t="s">
        <v>202</v>
      </c>
      <c r="C65" s="60"/>
      <c r="D65" s="60"/>
      <c r="E65" s="60"/>
    </row>
    <row r="66" spans="8:8">
      <c r="A66" s="59"/>
      <c r="B66" s="61" t="s">
        <v>196</v>
      </c>
      <c r="C66" s="61"/>
      <c r="D66" s="61"/>
      <c r="E66" s="15">
        <v>52.0</v>
      </c>
    </row>
    <row r="67" spans="8:8">
      <c r="A67" s="59"/>
      <c r="B67" s="61" t="s">
        <v>197</v>
      </c>
      <c r="C67" s="61"/>
      <c r="D67" s="61"/>
      <c r="E67" s="15">
        <f>52*20</f>
        <v>1040.0</v>
      </c>
    </row>
    <row r="68" spans="8:8">
      <c r="A68" s="59"/>
      <c r="B68" s="61" t="s">
        <v>199</v>
      </c>
      <c r="C68" s="61"/>
      <c r="D68" s="61"/>
      <c r="E68" s="15">
        <f>X60</f>
        <v>767.0</v>
      </c>
    </row>
    <row r="69" spans="8:8">
      <c r="A69" s="59"/>
      <c r="B69" s="62" t="s">
        <v>201</v>
      </c>
      <c r="C69" s="62"/>
      <c r="D69" s="62"/>
      <c r="E69" s="63">
        <f>100*E68/E67</f>
        <v>73.75</v>
      </c>
    </row>
  </sheetData>
  <mergeCells count="16">
    <mergeCell ref="V63:Y63"/>
    <mergeCell ref="B65:E65"/>
    <mergeCell ref="V60:W60"/>
    <mergeCell ref="V62:Y62"/>
    <mergeCell ref="V61:Y61"/>
    <mergeCell ref="A3:A5"/>
    <mergeCell ref="Y3:Y5"/>
    <mergeCell ref="W3:W5"/>
    <mergeCell ref="E3:U3"/>
    <mergeCell ref="V3:V5"/>
    <mergeCell ref="X3:X5"/>
    <mergeCell ref="D3:D5"/>
    <mergeCell ref="A1:Y1"/>
    <mergeCell ref="B3:B5"/>
    <mergeCell ref="A2:Y2"/>
    <mergeCell ref="C3:C5"/>
  </mergeCells>
  <pageMargins left="0.7" right="0.7" top="0.75" bottom="0.75" header="0.3" footer="0.3"/>
</worksheet>
</file>

<file path=xl/worksheets/sheet6.xml><?xml version="1.0" encoding="utf-8"?>
<worksheet xmlns:r="http://schemas.openxmlformats.org/officeDocument/2006/relationships" xmlns="http://schemas.openxmlformats.org/spreadsheetml/2006/main">
  <sheetPr>
    <tabColor rgb="FF00B0F0"/>
  </sheetPr>
  <dimension ref="A1:AE97"/>
  <sheetViews>
    <sheetView workbookViewId="0" topLeftCell="B1" zoomScale="56">
      <selection activeCell="J5" sqref="J5"/>
    </sheetView>
  </sheetViews>
  <sheetFormatPr defaultRowHeight="16.25" defaultColWidth="10"/>
  <cols>
    <col min="1" max="1" customWidth="1" width="6.6210938" style="0"/>
    <col min="2" max="2" customWidth="1" width="18.8125" style="0"/>
    <col min="3" max="3" customWidth="1" width="6.25" style="0"/>
    <col min="4" max="4" customWidth="1" width="6.1210938" style="0"/>
    <col min="5" max="5" customWidth="1" width="6.1640625" style="0"/>
    <col min="6" max="6" customWidth="1" width="6.2460938" style="0"/>
    <col min="7" max="7" customWidth="1" width="6.7460938" style="0"/>
    <col min="8" max="8" customWidth="1" width="6.6640625" style="0"/>
    <col min="9" max="9" customWidth="1" width="6.1640625" style="0"/>
    <col min="10" max="10" customWidth="1" width="5.6640625" style="0"/>
    <col min="11" max="11" customWidth="1" width="6.5859375" style="0"/>
    <col min="257" max="16384" width="9" style="0" hidden="0"/>
  </cols>
  <sheetData>
    <row r="1" spans="8:8" ht="63.1" customHeight="1">
      <c r="A1" s="69" t="s">
        <v>207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8:8" ht="40.95" customHeight="1">
      <c r="A2" s="70" t="s">
        <v>208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8:8" ht="32.25" customHeight="1">
      <c r="A3" s="71" t="s">
        <v>209</v>
      </c>
      <c r="B3" s="71" t="s">
        <v>210</v>
      </c>
      <c r="C3" s="71" t="s">
        <v>222</v>
      </c>
      <c r="D3" s="71" t="s">
        <v>221</v>
      </c>
      <c r="E3" s="71" t="s">
        <v>211</v>
      </c>
      <c r="F3" s="71"/>
      <c r="G3" s="71" t="s">
        <v>212</v>
      </c>
      <c r="H3" s="71"/>
      <c r="I3" s="72" t="s">
        <v>213</v>
      </c>
      <c r="J3" s="72"/>
      <c r="K3" s="71" t="s">
        <v>214</v>
      </c>
    </row>
    <row r="4" spans="8:8" ht="30.95">
      <c r="A4" s="71"/>
      <c r="B4" s="71"/>
      <c r="C4" s="71"/>
      <c r="D4" s="71"/>
      <c r="E4" s="73" t="s">
        <v>215</v>
      </c>
      <c r="F4" s="74" t="s">
        <v>216</v>
      </c>
      <c r="G4" s="73" t="s">
        <v>217</v>
      </c>
      <c r="H4" s="74" t="s">
        <v>218</v>
      </c>
      <c r="I4" s="72" t="s">
        <v>219</v>
      </c>
      <c r="J4" s="73" t="s">
        <v>220</v>
      </c>
      <c r="K4" s="71"/>
    </row>
    <row r="5" spans="8:8">
      <c r="A5" s="75">
        <v>1.0</v>
      </c>
      <c r="B5" s="76" t="s">
        <v>228</v>
      </c>
      <c r="C5" s="77" t="s">
        <v>229</v>
      </c>
      <c r="D5" s="77" t="s">
        <v>230</v>
      </c>
      <c r="E5" s="78">
        <v>4.0</v>
      </c>
      <c r="F5" s="78">
        <f>100*E5/20</f>
        <v>20.0</v>
      </c>
      <c r="G5" s="78">
        <f>'9th ಸಾಫಲ್ಯ ಪರೀಕ್ಷೆ'!X7</f>
        <v>16.0</v>
      </c>
      <c r="H5" s="78">
        <f>100*G5/20</f>
        <v>80.0</v>
      </c>
      <c r="I5" s="78">
        <f>G5-E5</f>
        <v>12.0</v>
      </c>
      <c r="J5" s="78">
        <f>100*I5/20</f>
        <v>60.0</v>
      </c>
      <c r="K5" s="78"/>
    </row>
    <row r="6" spans="8:8">
      <c r="A6" s="75">
        <v>2.0</v>
      </c>
      <c r="B6" s="76" t="s">
        <v>231</v>
      </c>
      <c r="C6" s="77" t="s">
        <v>232</v>
      </c>
      <c r="D6" s="77" t="s">
        <v>233</v>
      </c>
      <c r="E6" s="78">
        <v>8.0</v>
      </c>
      <c r="F6" s="78">
        <f>100*E6/20</f>
        <v>40.0</v>
      </c>
      <c r="G6" s="78">
        <f>'9th ಸಾಫಲ್ಯ ಪರೀಕ್ಷೆ'!X8</f>
        <v>15.0</v>
      </c>
      <c r="H6" s="78">
        <f>100*G6/20</f>
        <v>75.0</v>
      </c>
      <c r="I6" s="78">
        <f>G6-E6</f>
        <v>7.0</v>
      </c>
      <c r="J6" s="78">
        <f>100*I6/20</f>
        <v>35.0</v>
      </c>
      <c r="K6" s="78"/>
    </row>
    <row r="7" spans="8:8">
      <c r="A7" s="79">
        <v>3.0</v>
      </c>
      <c r="B7" s="80" t="s">
        <v>237</v>
      </c>
      <c r="C7" s="81" t="s">
        <v>235</v>
      </c>
      <c r="D7" s="81" t="s">
        <v>236</v>
      </c>
      <c r="E7" s="82">
        <v>6.0</v>
      </c>
      <c r="F7" s="82">
        <f>100*E7/20</f>
        <v>30.0</v>
      </c>
      <c r="G7" s="82">
        <f>'9th ಸಾಫಲ್ಯ ಪರೀಕ್ಷೆ'!X10</f>
        <v>5.0</v>
      </c>
      <c r="H7" s="82">
        <f>100*G7/20</f>
        <v>25.0</v>
      </c>
      <c r="I7" s="82">
        <f>G7-E7</f>
        <v>-1.0</v>
      </c>
      <c r="J7" s="82">
        <f>100*I7/20</f>
        <v>-5.0</v>
      </c>
      <c r="K7" s="82"/>
    </row>
    <row r="8" spans="8:8">
      <c r="A8" s="79">
        <v>4.0</v>
      </c>
      <c r="B8" s="80" t="s">
        <v>238</v>
      </c>
      <c r="C8" s="81" t="s">
        <v>235</v>
      </c>
      <c r="D8" s="81" t="s">
        <v>236</v>
      </c>
      <c r="E8" s="82">
        <v>11.0</v>
      </c>
      <c r="F8" s="82">
        <f>100*E8/20</f>
        <v>55.0</v>
      </c>
      <c r="G8" s="82">
        <f>'9th ಸಾಫಲ್ಯ ಪರೀಕ್ಷೆ'!X11</f>
        <v>15.0</v>
      </c>
      <c r="H8" s="82">
        <f>100*G8/20</f>
        <v>75.0</v>
      </c>
      <c r="I8" s="82">
        <f>G8-E8</f>
        <v>4.0</v>
      </c>
      <c r="J8" s="82">
        <f>100*I8/20</f>
        <v>20.0</v>
      </c>
      <c r="K8" s="82"/>
    </row>
    <row r="9" spans="8:8">
      <c r="A9" s="79">
        <v>5.0</v>
      </c>
      <c r="B9" s="80" t="s">
        <v>241</v>
      </c>
      <c r="C9" s="81" t="s">
        <v>235</v>
      </c>
      <c r="D9" s="81" t="s">
        <v>236</v>
      </c>
      <c r="E9" s="82">
        <v>11.0</v>
      </c>
      <c r="F9" s="82">
        <f>100*E9/20</f>
        <v>55.0</v>
      </c>
      <c r="G9" s="82">
        <f>'9th ಸಾಫಲ್ಯ ಪರೀಕ್ಷೆ'!X13</f>
        <v>18.0</v>
      </c>
      <c r="H9" s="82">
        <f>100*G9/20</f>
        <v>90.0</v>
      </c>
      <c r="I9" s="82">
        <f>G9-E9</f>
        <v>7.0</v>
      </c>
      <c r="J9" s="82">
        <f>100*I9/20</f>
        <v>35.0</v>
      </c>
      <c r="K9" s="82"/>
    </row>
    <row r="10" spans="8:8">
      <c r="A10" s="79">
        <v>6.0</v>
      </c>
      <c r="B10" s="80" t="s">
        <v>242</v>
      </c>
      <c r="C10" s="81" t="s">
        <v>235</v>
      </c>
      <c r="D10" s="81" t="s">
        <v>236</v>
      </c>
      <c r="E10" s="82">
        <v>7.0</v>
      </c>
      <c r="F10" s="82">
        <f>100*E10/20</f>
        <v>35.0</v>
      </c>
      <c r="G10" s="82">
        <f>'9th ಸಾಫಲ್ಯ ಪರೀಕ್ಷೆ'!X14</f>
        <v>16.0</v>
      </c>
      <c r="H10" s="82">
        <f>100*G10/20</f>
        <v>80.0</v>
      </c>
      <c r="I10" s="82">
        <f>G10-E10</f>
        <v>9.0</v>
      </c>
      <c r="J10" s="82">
        <f>100*I10/20</f>
        <v>45.0</v>
      </c>
      <c r="K10" s="82"/>
    </row>
    <row r="11" spans="8:8">
      <c r="A11" s="79">
        <v>7.0</v>
      </c>
      <c r="B11" s="80" t="s">
        <v>243</v>
      </c>
      <c r="C11" s="81" t="s">
        <v>235</v>
      </c>
      <c r="D11" s="81" t="s">
        <v>236</v>
      </c>
      <c r="E11" s="82">
        <v>9.0</v>
      </c>
      <c r="F11" s="82">
        <f>100*E11/20</f>
        <v>45.0</v>
      </c>
      <c r="G11" s="82">
        <f>'9th ಸಾಫಲ್ಯ ಪರೀಕ್ಷೆ'!X15</f>
        <v>15.0</v>
      </c>
      <c r="H11" s="82">
        <f>100*G11/20</f>
        <v>75.0</v>
      </c>
      <c r="I11" s="82">
        <f>G11-E11</f>
        <v>6.0</v>
      </c>
      <c r="J11" s="82">
        <f>100*I11/20</f>
        <v>30.0</v>
      </c>
      <c r="K11" s="82"/>
    </row>
    <row r="12" spans="8:8">
      <c r="A12" s="79">
        <v>8.0</v>
      </c>
      <c r="B12" s="80" t="s">
        <v>245</v>
      </c>
      <c r="C12" s="81" t="s">
        <v>235</v>
      </c>
      <c r="D12" s="81" t="s">
        <v>236</v>
      </c>
      <c r="E12" s="82">
        <v>5.0</v>
      </c>
      <c r="F12" s="82">
        <f>100*E12/20</f>
        <v>25.0</v>
      </c>
      <c r="G12" s="82">
        <f>'9th ಸಾಫಲ್ಯ ಪರೀಕ್ಷೆ'!X16</f>
        <v>16.0</v>
      </c>
      <c r="H12" s="82">
        <f>100*G12/20</f>
        <v>80.0</v>
      </c>
      <c r="I12" s="82">
        <f>G12-E12</f>
        <v>11.0</v>
      </c>
      <c r="J12" s="82">
        <f>100*I12/20</f>
        <v>55.0</v>
      </c>
      <c r="K12" s="82"/>
    </row>
    <row r="13" spans="8:8">
      <c r="A13" s="83">
        <v>9.0</v>
      </c>
      <c r="B13" s="84" t="s">
        <v>246</v>
      </c>
      <c r="C13" s="85" t="s">
        <v>235</v>
      </c>
      <c r="D13" s="85" t="s">
        <v>247</v>
      </c>
      <c r="E13" s="86">
        <v>6.0</v>
      </c>
      <c r="F13" s="86">
        <f>100*E13/20</f>
        <v>30.0</v>
      </c>
      <c r="G13" s="86">
        <f>'9th ಸಾಫಲ್ಯ ಪರೀಕ್ಷೆ'!X17</f>
        <v>15.0</v>
      </c>
      <c r="H13" s="86">
        <f>100*G13/20</f>
        <v>75.0</v>
      </c>
      <c r="I13" s="86">
        <f>G13-E13</f>
        <v>9.0</v>
      </c>
      <c r="J13" s="86">
        <f>100*I13/20</f>
        <v>45.0</v>
      </c>
      <c r="K13" s="86"/>
    </row>
    <row r="14" spans="8:8">
      <c r="A14" s="83">
        <v>10.0</v>
      </c>
      <c r="B14" s="84" t="s">
        <v>250</v>
      </c>
      <c r="C14" s="85" t="s">
        <v>235</v>
      </c>
      <c r="D14" s="85" t="s">
        <v>247</v>
      </c>
      <c r="E14" s="86">
        <v>9.0</v>
      </c>
      <c r="F14" s="86">
        <f>100*E14/20</f>
        <v>45.0</v>
      </c>
      <c r="G14" s="86">
        <f>'9th ಸಾಫಲ್ಯ ಪರೀಕ್ಷೆ'!X20</f>
        <v>10.0</v>
      </c>
      <c r="H14" s="86">
        <f>100*G14/20</f>
        <v>50.0</v>
      </c>
      <c r="I14" s="86">
        <f>G14-E14</f>
        <v>1.0</v>
      </c>
      <c r="J14" s="86">
        <f>100*I14/20</f>
        <v>5.0</v>
      </c>
      <c r="K14" s="86"/>
    </row>
    <row r="15" spans="8:8">
      <c r="A15" s="83">
        <v>11.0</v>
      </c>
      <c r="B15" s="84" t="s">
        <v>251</v>
      </c>
      <c r="C15" s="85" t="s">
        <v>235</v>
      </c>
      <c r="D15" s="85" t="s">
        <v>247</v>
      </c>
      <c r="E15" s="86">
        <v>9.0</v>
      </c>
      <c r="F15" s="86">
        <f>100*E15/20</f>
        <v>45.0</v>
      </c>
      <c r="G15" s="86">
        <f>'9th ಸಾಫಲ್ಯ ಪರೀಕ್ಷೆ'!X21</f>
        <v>11.0</v>
      </c>
      <c r="H15" s="86">
        <f>100*G15/20</f>
        <v>55.0</v>
      </c>
      <c r="I15" s="86">
        <f>G15-E15</f>
        <v>2.0</v>
      </c>
      <c r="J15" s="86">
        <f>100*I15/20</f>
        <v>10.0</v>
      </c>
      <c r="K15" s="86"/>
    </row>
    <row r="16" spans="8:8">
      <c r="A16" s="83">
        <v>12.0</v>
      </c>
      <c r="B16" s="84" t="s">
        <v>252</v>
      </c>
      <c r="C16" s="85" t="s">
        <v>235</v>
      </c>
      <c r="D16" s="85" t="s">
        <v>247</v>
      </c>
      <c r="E16" s="86">
        <v>9.0</v>
      </c>
      <c r="F16" s="86">
        <f>100*E16/20</f>
        <v>45.0</v>
      </c>
      <c r="G16" s="86">
        <f>'9th ಸಾಫಲ್ಯ ಪರೀಕ್ಷೆ'!X22</f>
        <v>16.0</v>
      </c>
      <c r="H16" s="86">
        <f>100*G16/20</f>
        <v>80.0</v>
      </c>
      <c r="I16" s="86">
        <f>G16-E16</f>
        <v>7.0</v>
      </c>
      <c r="J16" s="86">
        <f>100*I16/20</f>
        <v>35.0</v>
      </c>
      <c r="K16" s="86"/>
    </row>
    <row r="17" spans="8:8">
      <c r="A17" s="83">
        <v>13.0</v>
      </c>
      <c r="B17" s="84" t="s">
        <v>253</v>
      </c>
      <c r="C17" s="85" t="s">
        <v>235</v>
      </c>
      <c r="D17" s="85" t="s">
        <v>247</v>
      </c>
      <c r="E17" s="86">
        <v>3.0</v>
      </c>
      <c r="F17" s="86">
        <f>100*E17/20</f>
        <v>15.0</v>
      </c>
      <c r="G17" s="86">
        <f>'9th ಸಾಫಲ್ಯ ಪರೀಕ್ಷೆ'!X23</f>
        <v>11.0</v>
      </c>
      <c r="H17" s="86">
        <f>100*G17/20</f>
        <v>55.0</v>
      </c>
      <c r="I17" s="86">
        <f>G17-E17</f>
        <v>8.0</v>
      </c>
      <c r="J17" s="86">
        <f>100*I17/20</f>
        <v>40.0</v>
      </c>
      <c r="K17" s="86"/>
    </row>
    <row r="18" spans="8:8">
      <c r="A18" s="83">
        <v>14.0</v>
      </c>
      <c r="B18" s="84" t="s">
        <v>254</v>
      </c>
      <c r="C18" s="85" t="s">
        <v>235</v>
      </c>
      <c r="D18" s="85" t="s">
        <v>247</v>
      </c>
      <c r="E18" s="86">
        <v>13.0</v>
      </c>
      <c r="F18" s="86">
        <f>100*E18/20</f>
        <v>65.0</v>
      </c>
      <c r="G18" s="86">
        <f>'9th ಸಾಫಲ್ಯ ಪರೀಕ್ಷೆ'!X24</f>
        <v>18.0</v>
      </c>
      <c r="H18" s="86">
        <f>100*G18/20</f>
        <v>90.0</v>
      </c>
      <c r="I18" s="86">
        <f>G18-E18</f>
        <v>5.0</v>
      </c>
      <c r="J18" s="86">
        <f>100*I18/20</f>
        <v>25.0</v>
      </c>
      <c r="K18" s="86"/>
    </row>
    <row r="19" spans="8:8">
      <c r="A19" s="83">
        <v>15.0</v>
      </c>
      <c r="B19" s="84" t="s">
        <v>255</v>
      </c>
      <c r="C19" s="85" t="s">
        <v>235</v>
      </c>
      <c r="D19" s="85" t="s">
        <v>247</v>
      </c>
      <c r="E19" s="86">
        <v>8.0</v>
      </c>
      <c r="F19" s="86">
        <f>100*E19/20</f>
        <v>40.0</v>
      </c>
      <c r="G19" s="86">
        <f>'9th ಸಾಫಲ್ಯ ಪರೀಕ್ಷೆ'!X25</f>
        <v>15.0</v>
      </c>
      <c r="H19" s="86">
        <f>100*G19/20</f>
        <v>75.0</v>
      </c>
      <c r="I19" s="86">
        <f>G19-E19</f>
        <v>7.0</v>
      </c>
      <c r="J19" s="86">
        <f>100*I19/20</f>
        <v>35.0</v>
      </c>
      <c r="K19" s="86"/>
    </row>
    <row r="20" spans="8:8">
      <c r="A20" s="52">
        <v>16.0</v>
      </c>
      <c r="B20" s="53" t="s">
        <v>256</v>
      </c>
      <c r="C20" s="68" t="s">
        <v>257</v>
      </c>
      <c r="D20" s="68" t="s">
        <v>258</v>
      </c>
      <c r="E20" s="74">
        <v>5.0</v>
      </c>
      <c r="F20" s="74">
        <f>100*E20/20</f>
        <v>25.0</v>
      </c>
      <c r="G20" s="74">
        <f>'9th ಸಾಫಲ್ಯ ಪರೀಕ್ಷೆ'!X26</f>
        <v>11.0</v>
      </c>
      <c r="H20" s="74">
        <f>100*G20/20</f>
        <v>55.0</v>
      </c>
      <c r="I20" s="74">
        <f>G20-E20</f>
        <v>6.0</v>
      </c>
      <c r="J20" s="74">
        <f>100*I20/20</f>
        <v>30.0</v>
      </c>
      <c r="K20" s="74"/>
    </row>
    <row r="21" spans="8:8">
      <c r="A21" s="52">
        <v>17.0</v>
      </c>
      <c r="B21" s="53" t="s">
        <v>259</v>
      </c>
      <c r="C21" s="68" t="s">
        <v>257</v>
      </c>
      <c r="D21" s="68" t="s">
        <v>258</v>
      </c>
      <c r="E21" s="74">
        <v>5.0</v>
      </c>
      <c r="F21" s="74">
        <f>100*E21/20</f>
        <v>25.0</v>
      </c>
      <c r="G21" s="74">
        <f>'9th ಸಾಫಲ್ಯ ಪರೀಕ್ಷೆ'!X27</f>
        <v>10.0</v>
      </c>
      <c r="H21" s="74">
        <f>100*G21/20</f>
        <v>50.0</v>
      </c>
      <c r="I21" s="74">
        <f>G21-E21</f>
        <v>5.0</v>
      </c>
      <c r="J21" s="74">
        <f>100*I21/20</f>
        <v>25.0</v>
      </c>
      <c r="K21" s="74"/>
    </row>
    <row r="22" spans="8:8">
      <c r="A22" s="52">
        <v>18.0</v>
      </c>
      <c r="B22" s="53" t="s">
        <v>261</v>
      </c>
      <c r="C22" s="68" t="s">
        <v>257</v>
      </c>
      <c r="D22" s="68" t="s">
        <v>258</v>
      </c>
      <c r="E22" s="74">
        <v>7.0</v>
      </c>
      <c r="F22" s="74">
        <f>100*E22/20</f>
        <v>35.0</v>
      </c>
      <c r="G22" s="74">
        <f>'9th ಸಾಫಲ್ಯ ಪರೀಕ್ಷೆ'!X29</f>
        <v>18.0</v>
      </c>
      <c r="H22" s="74">
        <f>100*G22/20</f>
        <v>90.0</v>
      </c>
      <c r="I22" s="74">
        <f>G22-E22</f>
        <v>11.0</v>
      </c>
      <c r="J22" s="74">
        <f>100*I22/20</f>
        <v>55.0</v>
      </c>
      <c r="K22" s="74"/>
    </row>
    <row r="23" spans="8:8">
      <c r="A23" s="52">
        <v>19.0</v>
      </c>
      <c r="B23" s="53" t="s">
        <v>262</v>
      </c>
      <c r="C23" s="68" t="s">
        <v>257</v>
      </c>
      <c r="D23" s="68" t="s">
        <v>258</v>
      </c>
      <c r="E23" s="74">
        <v>8.0</v>
      </c>
      <c r="F23" s="74">
        <f>100*E23/20</f>
        <v>40.0</v>
      </c>
      <c r="G23" s="74">
        <f>'9th ಸಾಫಲ್ಯ ಪರೀಕ್ಷೆ'!X30</f>
        <v>14.0</v>
      </c>
      <c r="H23" s="74">
        <f>100*G23/20</f>
        <v>70.0</v>
      </c>
      <c r="I23" s="74">
        <f>G23-E23</f>
        <v>6.0</v>
      </c>
      <c r="J23" s="74">
        <f>100*I23/20</f>
        <v>30.0</v>
      </c>
      <c r="K23" s="74"/>
    </row>
    <row r="24" spans="8:8">
      <c r="A24" s="52">
        <v>20.0</v>
      </c>
      <c r="B24" s="53" t="s">
        <v>264</v>
      </c>
      <c r="C24" s="68" t="s">
        <v>257</v>
      </c>
      <c r="D24" s="68" t="s">
        <v>258</v>
      </c>
      <c r="E24" s="74">
        <v>8.0</v>
      </c>
      <c r="F24" s="74">
        <f>100*E24/20</f>
        <v>40.0</v>
      </c>
      <c r="G24" s="74">
        <f>'9th ಸಾಫಲ್ಯ ಪರೀಕ್ಷೆ'!X32</f>
        <v>14.0</v>
      </c>
      <c r="H24" s="74">
        <f>100*G24/20</f>
        <v>70.0</v>
      </c>
      <c r="I24" s="74">
        <f>G24-E24</f>
        <v>6.0</v>
      </c>
      <c r="J24" s="74">
        <f>100*I24/20</f>
        <v>30.0</v>
      </c>
      <c r="K24" s="74"/>
    </row>
    <row r="25" spans="8:8">
      <c r="A25" s="52">
        <v>21.0</v>
      </c>
      <c r="B25" s="53" t="s">
        <v>266</v>
      </c>
      <c r="C25" s="68" t="s">
        <v>257</v>
      </c>
      <c r="D25" s="68" t="s">
        <v>258</v>
      </c>
      <c r="E25" s="74">
        <v>9.0</v>
      </c>
      <c r="F25" s="74">
        <f>100*E25/20</f>
        <v>45.0</v>
      </c>
      <c r="G25" s="74">
        <f>'9th ಸಾಫಲ್ಯ ಪರೀಕ್ಷೆ'!X33</f>
        <v>18.0</v>
      </c>
      <c r="H25" s="74">
        <f>100*G25/20</f>
        <v>90.0</v>
      </c>
      <c r="I25" s="74">
        <f>G25-E25</f>
        <v>9.0</v>
      </c>
      <c r="J25" s="74">
        <f>100*I25/20</f>
        <v>45.0</v>
      </c>
      <c r="K25" s="74"/>
    </row>
    <row r="26" spans="8:8">
      <c r="A26" s="52">
        <v>22.0</v>
      </c>
      <c r="B26" s="53" t="s">
        <v>269</v>
      </c>
      <c r="C26" s="68" t="s">
        <v>257</v>
      </c>
      <c r="D26" s="68" t="s">
        <v>258</v>
      </c>
      <c r="E26" s="74">
        <v>8.0</v>
      </c>
      <c r="F26" s="74">
        <f>100*E26/20</f>
        <v>40.0</v>
      </c>
      <c r="G26" s="74">
        <f>'9th ಸಾಫಲ್ಯ ಪರೀಕ್ಷೆ'!X36</f>
        <v>14.0</v>
      </c>
      <c r="H26" s="74">
        <f>100*G26/20</f>
        <v>70.0</v>
      </c>
      <c r="I26" s="74">
        <f>G26-E26</f>
        <v>6.0</v>
      </c>
      <c r="J26" s="74">
        <f>100*I26/20</f>
        <v>30.0</v>
      </c>
      <c r="K26" s="74"/>
    </row>
    <row r="27" spans="8:8">
      <c r="A27" s="52">
        <v>23.0</v>
      </c>
      <c r="B27" s="53" t="s">
        <v>270</v>
      </c>
      <c r="C27" s="68" t="s">
        <v>257</v>
      </c>
      <c r="D27" s="68" t="s">
        <v>258</v>
      </c>
      <c r="E27" s="74">
        <v>6.0</v>
      </c>
      <c r="F27" s="74">
        <f>100*E27/20</f>
        <v>30.0</v>
      </c>
      <c r="G27" s="74">
        <f>'9th ಸಾಫಲ್ಯ ಪರೀಕ್ಷೆ'!X37</f>
        <v>14.0</v>
      </c>
      <c r="H27" s="74">
        <f>100*G27/20</f>
        <v>70.0</v>
      </c>
      <c r="I27" s="74">
        <f>G27-E27</f>
        <v>8.0</v>
      </c>
      <c r="J27" s="74">
        <f>100*I27/20</f>
        <v>40.0</v>
      </c>
      <c r="K27" s="74"/>
    </row>
    <row r="28" spans="8:8">
      <c r="A28" s="52">
        <v>24.0</v>
      </c>
      <c r="B28" s="53" t="s">
        <v>271</v>
      </c>
      <c r="C28" s="68" t="s">
        <v>257</v>
      </c>
      <c r="D28" s="68" t="s">
        <v>258</v>
      </c>
      <c r="E28" s="74">
        <v>5.0</v>
      </c>
      <c r="F28" s="74">
        <f>100*E28/20</f>
        <v>25.0</v>
      </c>
      <c r="G28" s="74">
        <f>'9th ಸಾಫಲ್ಯ ಪರೀಕ್ಷೆ'!X38</f>
        <v>15.0</v>
      </c>
      <c r="H28" s="74">
        <f>100*G28/20</f>
        <v>75.0</v>
      </c>
      <c r="I28" s="74">
        <f>G28-E28</f>
        <v>10.0</v>
      </c>
      <c r="J28" s="74">
        <f>100*I28/20</f>
        <v>50.0</v>
      </c>
      <c r="K28" s="74"/>
    </row>
    <row r="29" spans="8:8">
      <c r="A29" s="52">
        <v>25.0</v>
      </c>
      <c r="B29" s="53" t="s">
        <v>274</v>
      </c>
      <c r="C29" s="68" t="s">
        <v>257</v>
      </c>
      <c r="D29" s="68" t="s">
        <v>258</v>
      </c>
      <c r="E29" s="74">
        <v>7.0</v>
      </c>
      <c r="F29" s="74">
        <f>100*E29/20</f>
        <v>35.0</v>
      </c>
      <c r="G29" s="74">
        <f>'9th ಸಾಫಲ್ಯ ಪರೀಕ್ಷೆ'!X39</f>
        <v>17.0</v>
      </c>
      <c r="H29" s="74">
        <f>100*G29/20</f>
        <v>85.0</v>
      </c>
      <c r="I29" s="74">
        <f>G29-E29</f>
        <v>10.0</v>
      </c>
      <c r="J29" s="74">
        <f>100*I29/20</f>
        <v>50.0</v>
      </c>
      <c r="K29" s="74"/>
    </row>
    <row r="30" spans="8:8">
      <c r="A30" s="52">
        <v>26.0</v>
      </c>
      <c r="B30" s="53" t="s">
        <v>275</v>
      </c>
      <c r="C30" s="68" t="s">
        <v>257</v>
      </c>
      <c r="D30" s="68" t="s">
        <v>258</v>
      </c>
      <c r="E30" s="74">
        <v>10.0</v>
      </c>
      <c r="F30" s="74">
        <f>100*E30/20</f>
        <v>50.0</v>
      </c>
      <c r="G30" s="74">
        <f>'9th ಸಾಫಲ್ಯ ಪರೀಕ್ಷೆ'!X40</f>
        <v>17.0</v>
      </c>
      <c r="H30" s="74">
        <f>100*G30/20</f>
        <v>85.0</v>
      </c>
      <c r="I30" s="74">
        <f>G30-E30</f>
        <v>7.0</v>
      </c>
      <c r="J30" s="74">
        <f>100*I30/20</f>
        <v>35.0</v>
      </c>
      <c r="K30" s="74"/>
    </row>
    <row r="31" spans="8:8">
      <c r="A31" s="52">
        <v>27.0</v>
      </c>
      <c r="B31" s="53" t="s">
        <v>276</v>
      </c>
      <c r="C31" s="68" t="s">
        <v>257</v>
      </c>
      <c r="D31" s="68" t="s">
        <v>258</v>
      </c>
      <c r="E31" s="74">
        <v>11.0</v>
      </c>
      <c r="F31" s="74">
        <f>100*E31/20</f>
        <v>55.0</v>
      </c>
      <c r="G31" s="74">
        <f>'9th ಸಾಫಲ್ಯ ಪರೀಕ್ಷೆ'!X41</f>
        <v>17.0</v>
      </c>
      <c r="H31" s="74">
        <f>100*G31/20</f>
        <v>85.0</v>
      </c>
      <c r="I31" s="74">
        <f>G31-E31</f>
        <v>6.0</v>
      </c>
      <c r="J31" s="74">
        <f>100*I31/20</f>
        <v>30.0</v>
      </c>
      <c r="K31" s="74"/>
    </row>
    <row r="32" spans="8:8">
      <c r="A32" s="52">
        <v>28.0</v>
      </c>
      <c r="B32" s="53" t="s">
        <v>277</v>
      </c>
      <c r="C32" s="68" t="s">
        <v>257</v>
      </c>
      <c r="D32" s="68" t="s">
        <v>258</v>
      </c>
      <c r="E32" s="74">
        <v>9.0</v>
      </c>
      <c r="F32" s="74">
        <f>100*E32/20</f>
        <v>45.0</v>
      </c>
      <c r="G32" s="74">
        <f>'9th ಸಾಫಲ್ಯ ಪರೀಕ್ಷೆ'!X42</f>
        <v>16.0</v>
      </c>
      <c r="H32" s="74">
        <f>100*G32/20</f>
        <v>80.0</v>
      </c>
      <c r="I32" s="74">
        <f>G32-E32</f>
        <v>7.0</v>
      </c>
      <c r="J32" s="74">
        <f>100*I32/20</f>
        <v>35.0</v>
      </c>
      <c r="K32" s="74"/>
    </row>
    <row r="33" spans="8:8">
      <c r="A33" s="52">
        <v>29.0</v>
      </c>
      <c r="B33" s="53" t="s">
        <v>280</v>
      </c>
      <c r="C33" s="68" t="s">
        <v>257</v>
      </c>
      <c r="D33" s="68" t="s">
        <v>258</v>
      </c>
      <c r="E33" s="74">
        <v>6.0</v>
      </c>
      <c r="F33" s="74">
        <f>100*E33/20</f>
        <v>30.0</v>
      </c>
      <c r="G33" s="74">
        <f>'9th ಸಾಫಲ್ಯ ಪರೀಕ್ಷೆ'!X43</f>
        <v>12.0</v>
      </c>
      <c r="H33" s="74">
        <f>100*G33/20</f>
        <v>60.0</v>
      </c>
      <c r="I33" s="74">
        <f>G33-E33</f>
        <v>6.0</v>
      </c>
      <c r="J33" s="74">
        <f>100*I33/20</f>
        <v>30.0</v>
      </c>
      <c r="K33" s="74"/>
    </row>
    <row r="34" spans="8:8">
      <c r="A34" s="52">
        <v>30.0</v>
      </c>
      <c r="B34" s="53" t="s">
        <v>282</v>
      </c>
      <c r="C34" s="68" t="s">
        <v>257</v>
      </c>
      <c r="D34" s="68" t="s">
        <v>258</v>
      </c>
      <c r="E34" s="74">
        <v>11.0</v>
      </c>
      <c r="F34" s="74">
        <f>100*E34/20</f>
        <v>55.0</v>
      </c>
      <c r="G34" s="74">
        <f>'9th ಸಾಫಲ್ಯ ಪರೀಕ್ಷೆ'!X45</f>
        <v>15.0</v>
      </c>
      <c r="H34" s="74">
        <f>100*G34/20</f>
        <v>75.0</v>
      </c>
      <c r="I34" s="74">
        <f>G34-E34</f>
        <v>4.0</v>
      </c>
      <c r="J34" s="74">
        <f>100*I34/20</f>
        <v>20.0</v>
      </c>
      <c r="K34" s="74"/>
    </row>
    <row r="35" spans="8:8">
      <c r="A35" s="87">
        <v>31.0</v>
      </c>
      <c r="B35" s="88" t="s">
        <v>283</v>
      </c>
      <c r="C35" s="89" t="s">
        <v>257</v>
      </c>
      <c r="D35" s="89" t="s">
        <v>284</v>
      </c>
      <c r="E35" s="90">
        <v>15.0</v>
      </c>
      <c r="F35" s="90">
        <f>100*E35/20</f>
        <v>75.0</v>
      </c>
      <c r="G35" s="90">
        <f>'9th ಸಾಫಲ್ಯ ಪರೀಕ್ಷೆ'!X46</f>
        <v>17.0</v>
      </c>
      <c r="H35" s="90">
        <f>100*G35/20</f>
        <v>85.0</v>
      </c>
      <c r="I35" s="90">
        <f>G35-E35</f>
        <v>2.0</v>
      </c>
      <c r="J35" s="90">
        <f>100*I35/20</f>
        <v>10.0</v>
      </c>
      <c r="K35" s="90"/>
    </row>
    <row r="36" spans="8:8">
      <c r="A36" s="87">
        <v>32.0</v>
      </c>
      <c r="B36" s="88" t="s">
        <v>285</v>
      </c>
      <c r="C36" s="89" t="s">
        <v>257</v>
      </c>
      <c r="D36" s="89" t="s">
        <v>284</v>
      </c>
      <c r="E36" s="90">
        <v>9.0</v>
      </c>
      <c r="F36" s="90">
        <f>100*E36/20</f>
        <v>45.0</v>
      </c>
      <c r="G36" s="90">
        <f>'9th ಸಾಫಲ್ಯ ಪರೀಕ್ಷೆ'!X47</f>
        <v>16.0</v>
      </c>
      <c r="H36" s="90">
        <f>100*G36/20</f>
        <v>80.0</v>
      </c>
      <c r="I36" s="90">
        <f>G36-E36</f>
        <v>7.0</v>
      </c>
      <c r="J36" s="90">
        <f>100*I36/20</f>
        <v>35.0</v>
      </c>
      <c r="K36" s="90"/>
    </row>
    <row r="37" spans="8:8">
      <c r="A37" s="87">
        <v>33.0</v>
      </c>
      <c r="B37" s="88" t="s">
        <v>288</v>
      </c>
      <c r="C37" s="89" t="s">
        <v>257</v>
      </c>
      <c r="D37" s="89" t="s">
        <v>284</v>
      </c>
      <c r="E37" s="90">
        <v>14.0</v>
      </c>
      <c r="F37" s="90">
        <f>100*E37/20</f>
        <v>70.0</v>
      </c>
      <c r="G37" s="90">
        <f>'9th ಸಾಫಲ್ಯ ಪರೀಕ್ಷೆ'!X50</f>
        <v>17.0</v>
      </c>
      <c r="H37" s="90">
        <f>100*G37/20</f>
        <v>85.0</v>
      </c>
      <c r="I37" s="90">
        <f>G37-E37</f>
        <v>3.0</v>
      </c>
      <c r="J37" s="90">
        <f>100*I37/20</f>
        <v>15.0</v>
      </c>
      <c r="K37" s="90"/>
    </row>
    <row r="38" spans="8:8">
      <c r="A38" s="87">
        <v>34.0</v>
      </c>
      <c r="B38" s="88" t="s">
        <v>289</v>
      </c>
      <c r="C38" s="89" t="s">
        <v>257</v>
      </c>
      <c r="D38" s="89" t="s">
        <v>284</v>
      </c>
      <c r="E38" s="90">
        <v>15.0</v>
      </c>
      <c r="F38" s="90">
        <f>100*E38/20</f>
        <v>75.0</v>
      </c>
      <c r="G38" s="90">
        <f>'9th ಸಾಫಲ್ಯ ಪರೀಕ್ಷೆ'!X51</f>
        <v>18.0</v>
      </c>
      <c r="H38" s="90">
        <f>100*G38/20</f>
        <v>90.0</v>
      </c>
      <c r="I38" s="90">
        <f>G38-E38</f>
        <v>3.0</v>
      </c>
      <c r="J38" s="90">
        <f>100*I38/20</f>
        <v>15.0</v>
      </c>
      <c r="K38" s="90"/>
    </row>
    <row r="39" spans="8:8">
      <c r="A39" s="87">
        <v>35.0</v>
      </c>
      <c r="B39" s="88" t="s">
        <v>291</v>
      </c>
      <c r="C39" s="89" t="s">
        <v>257</v>
      </c>
      <c r="D39" s="89" t="s">
        <v>284</v>
      </c>
      <c r="E39" s="90">
        <v>3.0</v>
      </c>
      <c r="F39" s="90">
        <f>100*E39/20</f>
        <v>15.0</v>
      </c>
      <c r="G39" s="90">
        <f>'9th ಸಾಫಲ್ಯ ಪರೀಕ್ಷೆ'!X53</f>
        <v>15.0</v>
      </c>
      <c r="H39" s="90">
        <f>100*G39/20</f>
        <v>75.0</v>
      </c>
      <c r="I39" s="90">
        <f>G39-E39</f>
        <v>12.0</v>
      </c>
      <c r="J39" s="90">
        <f>100*I39/20</f>
        <v>60.0</v>
      </c>
      <c r="K39" s="90"/>
    </row>
    <row r="40" spans="8:8">
      <c r="A40" s="87">
        <v>36.0</v>
      </c>
      <c r="B40" s="88" t="s">
        <v>292</v>
      </c>
      <c r="C40" s="89" t="s">
        <v>257</v>
      </c>
      <c r="D40" s="89" t="s">
        <v>284</v>
      </c>
      <c r="E40" s="90">
        <v>8.0</v>
      </c>
      <c r="F40" s="90">
        <f>100*E40/20</f>
        <v>40.0</v>
      </c>
      <c r="G40" s="90">
        <f>'9th ಸಾಫಲ್ಯ ಪರೀಕ್ಷೆ'!X54</f>
        <v>15.0</v>
      </c>
      <c r="H40" s="90">
        <f>100*G40/20</f>
        <v>75.0</v>
      </c>
      <c r="I40" s="90">
        <f>G40-E40</f>
        <v>7.0</v>
      </c>
      <c r="J40" s="90">
        <f>100*I40/20</f>
        <v>35.0</v>
      </c>
      <c r="K40" s="90"/>
    </row>
    <row r="41" spans="8:8">
      <c r="A41" s="87">
        <v>37.0</v>
      </c>
      <c r="B41" s="88" t="s">
        <v>293</v>
      </c>
      <c r="C41" s="89" t="s">
        <v>257</v>
      </c>
      <c r="D41" s="89" t="s">
        <v>284</v>
      </c>
      <c r="E41" s="90">
        <v>9.0</v>
      </c>
      <c r="F41" s="90">
        <f>100*E41/20</f>
        <v>45.0</v>
      </c>
      <c r="G41" s="90">
        <f>'9th ಸಾಫಲ್ಯ ಪರೀಕ್ಷೆ'!X55</f>
        <v>18.0</v>
      </c>
      <c r="H41" s="90">
        <f>100*G41/20</f>
        <v>90.0</v>
      </c>
      <c r="I41" s="90">
        <f>G41-E41</f>
        <v>9.0</v>
      </c>
      <c r="J41" s="90">
        <f>100*I41/20</f>
        <v>45.0</v>
      </c>
      <c r="K41" s="90"/>
    </row>
    <row r="42" spans="8:8">
      <c r="A42" s="87">
        <v>38.0</v>
      </c>
      <c r="B42" s="88" t="s">
        <v>295</v>
      </c>
      <c r="C42" s="89" t="s">
        <v>257</v>
      </c>
      <c r="D42" s="89" t="s">
        <v>284</v>
      </c>
      <c r="E42" s="90">
        <v>13.0</v>
      </c>
      <c r="F42" s="90">
        <f>100*E42/20</f>
        <v>65.0</v>
      </c>
      <c r="G42" s="90">
        <v>18.0</v>
      </c>
      <c r="H42" s="90">
        <f>100*G42/20</f>
        <v>90.0</v>
      </c>
      <c r="I42" s="90">
        <f>G42-E42</f>
        <v>5.0</v>
      </c>
      <c r="J42" s="90">
        <f>100*I42/20</f>
        <v>25.0</v>
      </c>
      <c r="K42" s="90"/>
    </row>
    <row r="43" spans="8:8">
      <c r="A43" s="87">
        <v>39.0</v>
      </c>
      <c r="B43" s="88" t="s">
        <v>287</v>
      </c>
      <c r="C43" s="89" t="s">
        <v>257</v>
      </c>
      <c r="D43" s="89" t="s">
        <v>284</v>
      </c>
      <c r="E43" s="90">
        <v>9.0</v>
      </c>
      <c r="F43" s="90">
        <f>100*E43/20</f>
        <v>45.0</v>
      </c>
      <c r="G43" s="90">
        <v>14.0</v>
      </c>
      <c r="H43" s="90">
        <f>100*G43/20</f>
        <v>70.0</v>
      </c>
      <c r="I43" s="90">
        <f>G43-E43</f>
        <v>5.0</v>
      </c>
      <c r="J43" s="90">
        <f>100*I43/20</f>
        <v>25.0</v>
      </c>
      <c r="K43" s="90"/>
    </row>
    <row r="44" spans="8:8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8:8">
      <c r="A45" s="92" t="s">
        <v>411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</row>
    <row r="46" spans="8:8" ht="22.75" customHeight="1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</row>
    <row r="47" spans="8:8">
      <c r="A47" s="75">
        <v>1.0</v>
      </c>
      <c r="B47" s="76" t="s">
        <v>412</v>
      </c>
      <c r="C47" s="77" t="s">
        <v>413</v>
      </c>
      <c r="D47" s="77" t="s">
        <v>414</v>
      </c>
      <c r="E47" s="78">
        <v>7.0</v>
      </c>
      <c r="F47" s="78">
        <f>100*E47/20</f>
        <v>35.0</v>
      </c>
      <c r="G47" s="78"/>
      <c r="H47" s="78">
        <f>100*G47/20</f>
        <v>0.0</v>
      </c>
      <c r="I47" s="78">
        <f>G47-E47</f>
        <v>-7.0</v>
      </c>
      <c r="J47" s="78">
        <f>100*I47/20</f>
        <v>-35.0</v>
      </c>
      <c r="K47" s="78"/>
    </row>
    <row r="48" spans="8:8">
      <c r="A48" s="75">
        <v>2.0</v>
      </c>
      <c r="B48" s="76" t="s">
        <v>415</v>
      </c>
      <c r="C48" s="77" t="s">
        <v>416</v>
      </c>
      <c r="D48" s="77" t="s">
        <v>417</v>
      </c>
      <c r="E48" s="78">
        <v>8.0</v>
      </c>
      <c r="F48" s="78">
        <f>100*E48/20</f>
        <v>40.0</v>
      </c>
      <c r="G48" s="78"/>
      <c r="H48" s="78">
        <f>100*G48/20</f>
        <v>0.0</v>
      </c>
      <c r="I48" s="78">
        <f>G48-E48</f>
        <v>-8.0</v>
      </c>
      <c r="J48" s="78">
        <f>100*I48/20</f>
        <v>-40.0</v>
      </c>
      <c r="K48" s="78"/>
    </row>
    <row r="49" spans="8:8">
      <c r="A49" s="75">
        <v>3.0</v>
      </c>
      <c r="B49" s="76" t="s">
        <v>418</v>
      </c>
      <c r="C49" s="77" t="s">
        <v>419</v>
      </c>
      <c r="D49" s="77" t="s">
        <v>420</v>
      </c>
      <c r="E49" s="78">
        <v>6.0</v>
      </c>
      <c r="F49" s="78">
        <f>100*E49/20</f>
        <v>30.0</v>
      </c>
      <c r="G49" s="78"/>
      <c r="H49" s="78">
        <f>100*G49/20</f>
        <v>0.0</v>
      </c>
      <c r="I49" s="78">
        <f>G49-E49</f>
        <v>-6.0</v>
      </c>
      <c r="J49" s="78">
        <f>100*I49/20</f>
        <v>-30.0</v>
      </c>
      <c r="K49" s="78"/>
    </row>
    <row r="50" spans="8:8">
      <c r="A50" s="75">
        <v>4.0</v>
      </c>
      <c r="B50" s="76" t="s">
        <v>421</v>
      </c>
      <c r="C50" s="77" t="s">
        <v>422</v>
      </c>
      <c r="D50" s="77" t="s">
        <v>423</v>
      </c>
      <c r="E50" s="78">
        <v>8.0</v>
      </c>
      <c r="F50" s="78">
        <f>100*E50/20</f>
        <v>40.0</v>
      </c>
      <c r="G50" s="78"/>
      <c r="H50" s="78">
        <f>100*G50/20</f>
        <v>0.0</v>
      </c>
      <c r="I50" s="78">
        <f>G50-E50</f>
        <v>-8.0</v>
      </c>
      <c r="J50" s="78">
        <f>100*I50/20</f>
        <v>-40.0</v>
      </c>
      <c r="K50" s="78"/>
    </row>
    <row r="51" spans="8:8">
      <c r="A51" s="75">
        <v>5.0</v>
      </c>
      <c r="B51" s="76" t="s">
        <v>424</v>
      </c>
      <c r="C51" s="77" t="s">
        <v>425</v>
      </c>
      <c r="D51" s="77" t="s">
        <v>426</v>
      </c>
      <c r="E51" s="78">
        <v>5.0</v>
      </c>
      <c r="F51" s="78">
        <f>100*E51/20</f>
        <v>25.0</v>
      </c>
      <c r="G51" s="78"/>
      <c r="H51" s="78">
        <f>100*G51/20</f>
        <v>0.0</v>
      </c>
      <c r="I51" s="78">
        <f>G51-E51</f>
        <v>-5.0</v>
      </c>
      <c r="J51" s="78">
        <f>100*I51/20</f>
        <v>-25.0</v>
      </c>
      <c r="K51" s="78"/>
    </row>
    <row r="52" spans="8:8">
      <c r="A52" s="75">
        <v>6.0</v>
      </c>
      <c r="B52" s="76" t="s">
        <v>427</v>
      </c>
      <c r="C52" s="77" t="s">
        <v>428</v>
      </c>
      <c r="D52" s="77" t="s">
        <v>429</v>
      </c>
      <c r="E52" s="78">
        <v>4.0</v>
      </c>
      <c r="F52" s="78">
        <f>100*E52/20</f>
        <v>20.0</v>
      </c>
      <c r="G52" s="78"/>
      <c r="H52" s="78">
        <f>100*G52/20</f>
        <v>0.0</v>
      </c>
      <c r="I52" s="78">
        <f>G52-E52</f>
        <v>-4.0</v>
      </c>
      <c r="J52" s="78">
        <f>100*I52/20</f>
        <v>-20.0</v>
      </c>
      <c r="K52" s="78"/>
    </row>
    <row r="53" spans="8:8">
      <c r="A53" s="75">
        <v>7.0</v>
      </c>
      <c r="B53" s="76" t="s">
        <v>430</v>
      </c>
      <c r="C53" s="77" t="s">
        <v>431</v>
      </c>
      <c r="D53" s="77" t="s">
        <v>432</v>
      </c>
      <c r="E53" s="78">
        <v>5.0</v>
      </c>
      <c r="F53" s="78">
        <f>100*E53/20</f>
        <v>25.0</v>
      </c>
      <c r="G53" s="78"/>
      <c r="H53" s="78">
        <f>100*G53/20</f>
        <v>0.0</v>
      </c>
      <c r="I53" s="78">
        <f>G53-E53</f>
        <v>-5.0</v>
      </c>
      <c r="J53" s="78">
        <f>100*I53/20</f>
        <v>-25.0</v>
      </c>
      <c r="K53" s="78"/>
    </row>
    <row r="54" spans="8:8">
      <c r="A54" s="75">
        <v>8.0</v>
      </c>
      <c r="B54" s="76" t="s">
        <v>433</v>
      </c>
      <c r="C54" s="77" t="s">
        <v>434</v>
      </c>
      <c r="D54" s="77" t="s">
        <v>435</v>
      </c>
      <c r="E54" s="78">
        <v>11.0</v>
      </c>
      <c r="F54" s="78">
        <f>100*E54/20</f>
        <v>55.0</v>
      </c>
      <c r="G54" s="78"/>
      <c r="H54" s="78">
        <f>100*G54/20</f>
        <v>0.0</v>
      </c>
      <c r="I54" s="78">
        <f>G54-E54</f>
        <v>-11.0</v>
      </c>
      <c r="J54" s="78">
        <f>100*I54/20</f>
        <v>-55.0</v>
      </c>
      <c r="K54" s="78"/>
    </row>
    <row r="55" spans="8:8">
      <c r="A55" s="79">
        <v>9.0</v>
      </c>
      <c r="B55" s="80" t="s">
        <v>437</v>
      </c>
      <c r="C55" s="81" t="s">
        <v>438</v>
      </c>
      <c r="D55" s="81" t="s">
        <v>439</v>
      </c>
      <c r="E55" s="82">
        <v>10.0</v>
      </c>
      <c r="F55" s="82">
        <f>100*E55/20</f>
        <v>50.0</v>
      </c>
      <c r="G55" s="82"/>
      <c r="H55" s="82">
        <f>100*G55/20</f>
        <v>0.0</v>
      </c>
      <c r="I55" s="82">
        <f>G55-E55</f>
        <v>-10.0</v>
      </c>
      <c r="J55" s="82">
        <f>100*I55/20</f>
        <v>-50.0</v>
      </c>
      <c r="K55" s="82"/>
    </row>
    <row r="56" spans="8:8">
      <c r="A56" s="79">
        <v>10.0</v>
      </c>
      <c r="B56" s="80" t="s">
        <v>440</v>
      </c>
      <c r="C56" s="81" t="s">
        <v>441</v>
      </c>
      <c r="D56" s="81" t="s">
        <v>442</v>
      </c>
      <c r="E56" s="82">
        <v>8.0</v>
      </c>
      <c r="F56" s="82">
        <f>100*E56/20</f>
        <v>40.0</v>
      </c>
      <c r="G56" s="82"/>
      <c r="H56" s="82">
        <f>100*G56/20</f>
        <v>0.0</v>
      </c>
      <c r="I56" s="82">
        <f>G56-E56</f>
        <v>-8.0</v>
      </c>
      <c r="J56" s="82">
        <f>100*I56/20</f>
        <v>-40.0</v>
      </c>
      <c r="K56" s="82"/>
    </row>
    <row r="57" spans="8:8">
      <c r="A57" s="93">
        <v>11.0</v>
      </c>
      <c r="B57" s="94" t="s">
        <v>443</v>
      </c>
      <c r="C57" s="95" t="s">
        <v>444</v>
      </c>
      <c r="D57" s="95" t="s">
        <v>445</v>
      </c>
      <c r="E57" s="96">
        <v>5.0</v>
      </c>
      <c r="F57" s="96">
        <f>100*E57/20</f>
        <v>25.0</v>
      </c>
      <c r="G57" s="96"/>
      <c r="H57" s="96">
        <f>100*G57/20</f>
        <v>0.0</v>
      </c>
      <c r="I57" s="96">
        <f>G57-E57</f>
        <v>-5.0</v>
      </c>
      <c r="J57" s="96">
        <f>100*I57/20</f>
        <v>-25.0</v>
      </c>
      <c r="K57" s="96"/>
    </row>
    <row r="58" spans="8:8">
      <c r="A58" s="93">
        <v>12.0</v>
      </c>
      <c r="B58" s="94" t="s">
        <v>446</v>
      </c>
      <c r="C58" s="95" t="s">
        <v>444</v>
      </c>
      <c r="D58" s="95" t="s">
        <v>445</v>
      </c>
      <c r="E58" s="96">
        <v>7.0</v>
      </c>
      <c r="F58" s="96">
        <f>100*E58/20</f>
        <v>35.0</v>
      </c>
      <c r="G58" s="96"/>
      <c r="H58" s="96">
        <f>100*G58/20</f>
        <v>0.0</v>
      </c>
      <c r="I58" s="96">
        <f>G58-E58</f>
        <v>-7.0</v>
      </c>
      <c r="J58" s="96">
        <f>100*I58/20</f>
        <v>-35.0</v>
      </c>
      <c r="K58" s="96"/>
    </row>
    <row r="59" spans="8:8">
      <c r="A59" s="93">
        <v>13.0</v>
      </c>
      <c r="B59" s="94" t="s">
        <v>447</v>
      </c>
      <c r="C59" s="95" t="s">
        <v>444</v>
      </c>
      <c r="D59" s="95" t="s">
        <v>445</v>
      </c>
      <c r="E59" s="96">
        <v>6.0</v>
      </c>
      <c r="F59" s="96">
        <f>100*E59/20</f>
        <v>30.0</v>
      </c>
      <c r="G59" s="96"/>
      <c r="H59" s="96">
        <f>100*G59/20</f>
        <v>0.0</v>
      </c>
      <c r="I59" s="96">
        <f>G59-E59</f>
        <v>-6.0</v>
      </c>
      <c r="J59" s="96">
        <f>100*I59/20</f>
        <v>-30.0</v>
      </c>
      <c r="K59" s="96"/>
    </row>
    <row r="60" spans="8:8">
      <c r="A60" s="93">
        <v>14.0</v>
      </c>
      <c r="B60" s="94" t="s">
        <v>448</v>
      </c>
      <c r="C60" s="95" t="s">
        <v>444</v>
      </c>
      <c r="D60" s="95" t="s">
        <v>445</v>
      </c>
      <c r="E60" s="96">
        <v>11.0</v>
      </c>
      <c r="F60" s="96">
        <f>100*E60/20</f>
        <v>55.0</v>
      </c>
      <c r="G60" s="96"/>
      <c r="H60" s="96">
        <f>100*G60/20</f>
        <v>0.0</v>
      </c>
      <c r="I60" s="96">
        <f>G60-E60</f>
        <v>-11.0</v>
      </c>
      <c r="J60" s="96">
        <f>100*I60/20</f>
        <v>-55.0</v>
      </c>
      <c r="K60" s="96"/>
    </row>
    <row r="61" spans="8:8">
      <c r="A61" s="93">
        <v>15.0</v>
      </c>
      <c r="B61" s="94" t="s">
        <v>449</v>
      </c>
      <c r="C61" s="95" t="s">
        <v>444</v>
      </c>
      <c r="D61" s="95" t="s">
        <v>445</v>
      </c>
      <c r="E61" s="96">
        <v>8.0</v>
      </c>
      <c r="F61" s="96">
        <f>100*E61/20</f>
        <v>40.0</v>
      </c>
      <c r="G61" s="96"/>
      <c r="H61" s="96">
        <f>100*G61/20</f>
        <v>0.0</v>
      </c>
      <c r="I61" s="96">
        <f>G61-E61</f>
        <v>-8.0</v>
      </c>
      <c r="J61" s="96">
        <f>100*I61/20</f>
        <v>-40.0</v>
      </c>
      <c r="K61" s="96"/>
    </row>
    <row r="62" spans="8:8">
      <c r="A62" s="93">
        <v>16.0</v>
      </c>
      <c r="B62" s="97" t="s">
        <v>450</v>
      </c>
      <c r="C62" s="95" t="s">
        <v>444</v>
      </c>
      <c r="D62" s="95" t="s">
        <v>445</v>
      </c>
      <c r="E62" s="96">
        <v>6.0</v>
      </c>
      <c r="F62" s="96">
        <f>100*E62/20</f>
        <v>30.0</v>
      </c>
      <c r="G62" s="96"/>
      <c r="H62" s="96">
        <f>100*G62/20</f>
        <v>0.0</v>
      </c>
      <c r="I62" s="96">
        <f>G62-E62</f>
        <v>-6.0</v>
      </c>
      <c r="J62" s="96">
        <f>100*I62/20</f>
        <v>-30.0</v>
      </c>
      <c r="K62" s="96"/>
    </row>
    <row r="63" spans="8:8">
      <c r="A63" s="93">
        <v>17.0</v>
      </c>
      <c r="B63" s="97" t="s">
        <v>455</v>
      </c>
      <c r="C63" s="95" t="s">
        <v>444</v>
      </c>
      <c r="D63" s="95" t="s">
        <v>445</v>
      </c>
      <c r="E63" s="96">
        <v>5.0</v>
      </c>
      <c r="F63" s="96">
        <f>100*E63/20</f>
        <v>25.0</v>
      </c>
      <c r="G63" s="96"/>
      <c r="H63" s="96">
        <f>100*G63/20</f>
        <v>0.0</v>
      </c>
      <c r="I63" s="96">
        <f>G63-E63</f>
        <v>-5.0</v>
      </c>
      <c r="J63" s="96">
        <f>100*I63/20</f>
        <v>-25.0</v>
      </c>
      <c r="K63" s="96"/>
    </row>
    <row r="64" spans="8:8">
      <c r="A64" s="93">
        <v>18.0</v>
      </c>
      <c r="B64" s="98" t="s">
        <v>462</v>
      </c>
      <c r="C64" s="95" t="s">
        <v>444</v>
      </c>
      <c r="D64" s="95" t="s">
        <v>445</v>
      </c>
      <c r="E64" s="99">
        <v>7.0</v>
      </c>
      <c r="F64" s="96">
        <f>100*E64/20</f>
        <v>35.0</v>
      </c>
      <c r="G64" s="99"/>
      <c r="H64" s="96">
        <f>100*G64/20</f>
        <v>0.0</v>
      </c>
      <c r="I64" s="96">
        <f>G64-E64</f>
        <v>-7.0</v>
      </c>
      <c r="J64" s="96">
        <f>100*I64/20</f>
        <v>-35.0</v>
      </c>
      <c r="K64" s="99"/>
    </row>
    <row r="65" spans="8:8">
      <c r="A65" s="93">
        <v>19.0</v>
      </c>
      <c r="B65" s="98" t="s">
        <v>463</v>
      </c>
      <c r="C65" s="95" t="s">
        <v>464</v>
      </c>
      <c r="D65" s="95" t="s">
        <v>465</v>
      </c>
      <c r="E65" s="99">
        <v>7.0</v>
      </c>
      <c r="F65" s="96">
        <f>100*E65/20</f>
        <v>35.0</v>
      </c>
      <c r="G65" s="99"/>
      <c r="H65" s="96">
        <f>100*G65/20</f>
        <v>0.0</v>
      </c>
      <c r="I65" s="96">
        <f>G65-E65</f>
        <v>-7.0</v>
      </c>
      <c r="J65" s="96">
        <f>100*I65/20</f>
        <v>-35.0</v>
      </c>
      <c r="K65" s="99"/>
    </row>
    <row r="66" spans="8:8">
      <c r="A66" s="87">
        <v>20.0</v>
      </c>
      <c r="B66" s="100" t="s">
        <v>451</v>
      </c>
      <c r="C66" s="101" t="s">
        <v>452</v>
      </c>
      <c r="D66" s="101" t="s">
        <v>453</v>
      </c>
      <c r="E66" s="101">
        <v>1.0</v>
      </c>
      <c r="F66" s="90">
        <f>100*E66/20</f>
        <v>5.0</v>
      </c>
      <c r="G66" s="101"/>
      <c r="H66" s="90">
        <f>100*G66/20</f>
        <v>0.0</v>
      </c>
      <c r="I66" s="90">
        <f>G66-E66</f>
        <v>-1.0</v>
      </c>
      <c r="J66" s="90">
        <f>100*I66/20</f>
        <v>-5.0</v>
      </c>
      <c r="K66" s="101"/>
    </row>
    <row r="67" spans="8:8">
      <c r="A67" s="87">
        <v>21.0</v>
      </c>
      <c r="B67" s="100" t="s">
        <v>456</v>
      </c>
      <c r="C67" s="101" t="s">
        <v>452</v>
      </c>
      <c r="D67" s="101" t="s">
        <v>453</v>
      </c>
      <c r="E67" s="101">
        <v>1.0</v>
      </c>
      <c r="F67" s="90">
        <f>100*E67/20</f>
        <v>5.0</v>
      </c>
      <c r="G67" s="101"/>
      <c r="H67" s="90">
        <f>100*G67/20</f>
        <v>0.0</v>
      </c>
      <c r="I67" s="90">
        <f>G67-E67</f>
        <v>-1.0</v>
      </c>
      <c r="J67" s="90">
        <f>100*I67/20</f>
        <v>-5.0</v>
      </c>
      <c r="K67" s="101"/>
    </row>
    <row r="68" spans="8:8">
      <c r="A68" s="87">
        <v>22.0</v>
      </c>
      <c r="B68" s="100" t="s">
        <v>457</v>
      </c>
      <c r="C68" s="101" t="s">
        <v>452</v>
      </c>
      <c r="D68" s="101" t="s">
        <v>453</v>
      </c>
      <c r="E68" s="101">
        <v>8.5</v>
      </c>
      <c r="F68" s="90">
        <f>100*E68/20</f>
        <v>42.5</v>
      </c>
      <c r="G68" s="101"/>
      <c r="H68" s="90">
        <f>100*G68/20</f>
        <v>0.0</v>
      </c>
      <c r="I68" s="90">
        <f>G68-E68</f>
        <v>-8.5</v>
      </c>
      <c r="J68" s="90">
        <f>100*I68/20</f>
        <v>-42.5</v>
      </c>
      <c r="K68" s="101"/>
    </row>
    <row r="69" spans="8:8">
      <c r="A69" s="87">
        <v>23.0</v>
      </c>
      <c r="B69" s="100" t="s">
        <v>458</v>
      </c>
      <c r="C69" s="101" t="s">
        <v>452</v>
      </c>
      <c r="D69" s="101" t="s">
        <v>453</v>
      </c>
      <c r="E69" s="101">
        <v>10.0</v>
      </c>
      <c r="F69" s="90">
        <f>100*E69/20</f>
        <v>50.0</v>
      </c>
      <c r="G69" s="101"/>
      <c r="H69" s="90">
        <f>100*G69/20</f>
        <v>0.0</v>
      </c>
      <c r="I69" s="90">
        <f>G69-E69</f>
        <v>-10.0</v>
      </c>
      <c r="J69" s="90">
        <f>100*I69/20</f>
        <v>-50.0</v>
      </c>
      <c r="K69" s="101"/>
    </row>
    <row r="70" spans="8:8">
      <c r="A70" s="87">
        <v>24.0</v>
      </c>
      <c r="B70" s="100" t="s">
        <v>459</v>
      </c>
      <c r="C70" s="101" t="s">
        <v>452</v>
      </c>
      <c r="D70" s="101" t="s">
        <v>453</v>
      </c>
      <c r="E70" s="101">
        <v>7.0</v>
      </c>
      <c r="F70" s="90">
        <f>100*E70/20</f>
        <v>35.0</v>
      </c>
      <c r="G70" s="101"/>
      <c r="H70" s="90">
        <f>100*G70/20</f>
        <v>0.0</v>
      </c>
      <c r="I70" s="90">
        <f>G70-E70</f>
        <v>-7.0</v>
      </c>
      <c r="J70" s="90">
        <f>100*I70/20</f>
        <v>-35.0</v>
      </c>
      <c r="K70" s="101"/>
    </row>
    <row r="71" spans="8:8">
      <c r="A71" s="87">
        <v>25.0</v>
      </c>
      <c r="B71" s="100" t="s">
        <v>460</v>
      </c>
      <c r="C71" s="101" t="s">
        <v>452</v>
      </c>
      <c r="D71" s="101" t="s">
        <v>453</v>
      </c>
      <c r="E71" s="101">
        <v>7.0</v>
      </c>
      <c r="F71" s="90">
        <f>100*E71/20</f>
        <v>35.0</v>
      </c>
      <c r="G71" s="101"/>
      <c r="H71" s="90">
        <f>100*G71/20</f>
        <v>0.0</v>
      </c>
      <c r="I71" s="90">
        <f>G71-E71</f>
        <v>-7.0</v>
      </c>
      <c r="J71" s="90">
        <f>100*I71/20</f>
        <v>-35.0</v>
      </c>
      <c r="K71" s="101"/>
    </row>
    <row r="72" spans="8:8">
      <c r="A72" s="87">
        <v>26.0</v>
      </c>
      <c r="B72" s="100" t="s">
        <v>461</v>
      </c>
      <c r="C72" s="101" t="s">
        <v>452</v>
      </c>
      <c r="D72" s="101" t="s">
        <v>453</v>
      </c>
      <c r="E72" s="101">
        <v>6.0</v>
      </c>
      <c r="F72" s="90">
        <f>100*E72/20</f>
        <v>30.0</v>
      </c>
      <c r="G72" s="101"/>
      <c r="H72" s="90">
        <f>100*G72/20</f>
        <v>0.0</v>
      </c>
      <c r="I72" s="90">
        <f>G72-E72</f>
        <v>-6.0</v>
      </c>
      <c r="J72" s="90">
        <f>100*I72/20</f>
        <v>-30.0</v>
      </c>
      <c r="K72" s="101"/>
    </row>
    <row r="73" spans="8:8">
      <c r="A73" s="102"/>
      <c r="B73" s="103"/>
      <c r="C73" s="103"/>
      <c r="D73" s="103"/>
      <c r="E73" s="103"/>
      <c r="F73" s="103"/>
      <c r="G73" s="103"/>
      <c r="H73" s="103"/>
      <c r="I73" s="103"/>
      <c r="J73" s="103"/>
      <c r="K73" s="103"/>
    </row>
    <row r="75" spans="8:8">
      <c r="A75" s="104" t="s">
        <v>410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</row>
    <row r="76" spans="8:8" ht="27.0" customHeight="1">
      <c r="A76" s="104"/>
      <c r="B76" s="104"/>
      <c r="C76" s="104"/>
      <c r="D76" s="104"/>
      <c r="E76" s="104"/>
      <c r="F76" s="104"/>
      <c r="G76" s="104"/>
      <c r="H76" s="104"/>
      <c r="I76" s="104"/>
      <c r="J76" s="104"/>
      <c r="K76" s="104"/>
    </row>
    <row r="77" spans="8:8">
      <c r="A77" s="105">
        <v>1.0</v>
      </c>
      <c r="B77" s="106" t="s">
        <v>225</v>
      </c>
      <c r="C77" s="107" t="s">
        <v>226</v>
      </c>
      <c r="D77" s="107" t="s">
        <v>227</v>
      </c>
      <c r="E77" s="108"/>
      <c r="F77" s="108">
        <f>100*E77/20</f>
        <v>0.0</v>
      </c>
      <c r="G77" s="108">
        <f>'9th ಸಾಫಲ್ಯ ಪರೀಕ್ಷೆ'!X33</f>
        <v>18.0</v>
      </c>
      <c r="H77" s="108">
        <f>100*G77/20</f>
        <v>90.0</v>
      </c>
      <c r="I77" s="108">
        <f>G77-E77</f>
        <v>18.0</v>
      </c>
      <c r="J77" s="108">
        <f>100*I77/20</f>
        <v>90.0</v>
      </c>
      <c r="K77" s="108"/>
    </row>
    <row r="78" spans="8:8">
      <c r="A78" s="79">
        <v>2.0</v>
      </c>
      <c r="B78" s="80" t="s">
        <v>234</v>
      </c>
      <c r="C78" s="81" t="s">
        <v>235</v>
      </c>
      <c r="D78" s="81" t="s">
        <v>236</v>
      </c>
      <c r="E78" s="82"/>
      <c r="F78" s="82">
        <f>100*E78/20</f>
        <v>0.0</v>
      </c>
      <c r="G78" s="82">
        <f>'9th ಸಾಫಲ್ಯ ಪರೀಕ್ಷೆ'!X36</f>
        <v>14.0</v>
      </c>
      <c r="H78" s="82">
        <f>100*G78/20</f>
        <v>70.0</v>
      </c>
      <c r="I78" s="82">
        <f>G78-E78</f>
        <v>14.0</v>
      </c>
      <c r="J78" s="82">
        <f>100*I78/20</f>
        <v>70.0</v>
      </c>
      <c r="K78" s="82"/>
    </row>
    <row r="79" spans="8:8">
      <c r="A79" s="79">
        <v>3.0</v>
      </c>
      <c r="B79" s="80" t="s">
        <v>240</v>
      </c>
      <c r="C79" s="81" t="s">
        <v>235</v>
      </c>
      <c r="D79" s="81" t="s">
        <v>236</v>
      </c>
      <c r="E79" s="82"/>
      <c r="F79" s="82">
        <f>100*E79/20</f>
        <v>0.0</v>
      </c>
      <c r="G79" s="82">
        <f>'9th ಸಾಫಲ್ಯ ಪರೀಕ್ಷೆ'!X39</f>
        <v>17.0</v>
      </c>
      <c r="H79" s="82">
        <f>100*G79/20</f>
        <v>85.0</v>
      </c>
      <c r="I79" s="82">
        <f>G79-E79</f>
        <v>17.0</v>
      </c>
      <c r="J79" s="82">
        <f>100*I79/20</f>
        <v>85.0</v>
      </c>
      <c r="K79" s="82"/>
    </row>
    <row r="80" spans="8:8">
      <c r="A80" s="83">
        <v>4.0</v>
      </c>
      <c r="B80" s="84" t="s">
        <v>248</v>
      </c>
      <c r="C80" s="85" t="s">
        <v>235</v>
      </c>
      <c r="D80" s="85" t="s">
        <v>247</v>
      </c>
      <c r="E80" s="86"/>
      <c r="F80" s="86">
        <f>100*E80/20</f>
        <v>0.0</v>
      </c>
      <c r="G80" s="86">
        <f>'9th ಸಾಫಲ್ಯ ಪರೀಕ್ಷೆ'!X45</f>
        <v>15.0</v>
      </c>
      <c r="H80" s="86">
        <f>100*G80/20</f>
        <v>75.0</v>
      </c>
      <c r="I80" s="86">
        <f>G80-E80</f>
        <v>15.0</v>
      </c>
      <c r="J80" s="86">
        <f>100*I80/20</f>
        <v>75.0</v>
      </c>
      <c r="K80" s="86"/>
    </row>
    <row r="81" spans="8:8">
      <c r="A81" s="83">
        <v>5.0</v>
      </c>
      <c r="B81" s="84" t="s">
        <v>249</v>
      </c>
      <c r="C81" s="85" t="s">
        <v>235</v>
      </c>
      <c r="D81" s="85" t="s">
        <v>247</v>
      </c>
      <c r="E81" s="86"/>
      <c r="F81" s="86">
        <f>100*E81/20</f>
        <v>0.0</v>
      </c>
      <c r="G81" s="86">
        <f>'9th ಸಾಫಲ್ಯ ಪರೀಕ್ಷೆ'!X46</f>
        <v>17.0</v>
      </c>
      <c r="H81" s="86">
        <f>100*G81/20</f>
        <v>85.0</v>
      </c>
      <c r="I81" s="86">
        <f>G81-E81</f>
        <v>17.0</v>
      </c>
      <c r="J81" s="86">
        <f>100*I81/20</f>
        <v>85.0</v>
      </c>
      <c r="K81" s="86"/>
    </row>
    <row r="82" spans="8:8">
      <c r="A82" s="52">
        <v>6.0</v>
      </c>
      <c r="B82" s="53" t="s">
        <v>260</v>
      </c>
      <c r="C82" s="68" t="s">
        <v>257</v>
      </c>
      <c r="D82" s="68" t="s">
        <v>258</v>
      </c>
      <c r="E82" s="74"/>
      <c r="F82" s="74">
        <f>100*E82/20</f>
        <v>0.0</v>
      </c>
      <c r="G82" s="74">
        <f>'9th ಸಾಫಲ್ಯ ಪರೀಕ್ಷೆ'!X55</f>
        <v>18.0</v>
      </c>
      <c r="H82" s="74">
        <f>100*G82/20</f>
        <v>90.0</v>
      </c>
      <c r="I82" s="74">
        <f>G82-E82</f>
        <v>18.0</v>
      </c>
      <c r="J82" s="74">
        <f>100*I82/20</f>
        <v>90.0</v>
      </c>
      <c r="K82" s="74"/>
    </row>
    <row r="83" spans="8:8">
      <c r="A83" s="52">
        <v>7.0</v>
      </c>
      <c r="B83" s="53" t="s">
        <v>263</v>
      </c>
      <c r="C83" s="68" t="s">
        <v>257</v>
      </c>
      <c r="D83" s="68" t="s">
        <v>258</v>
      </c>
      <c r="E83" s="74"/>
      <c r="F83" s="74">
        <f>100*E83/20</f>
        <v>0.0</v>
      </c>
      <c r="G83" s="74">
        <v>15.0</v>
      </c>
      <c r="H83" s="74">
        <f>100*G83/20</f>
        <v>75.0</v>
      </c>
      <c r="I83" s="74">
        <f>G83-E83</f>
        <v>15.0</v>
      </c>
      <c r="J83" s="74">
        <f>100*I83/20</f>
        <v>75.0</v>
      </c>
      <c r="K83" s="74"/>
    </row>
    <row r="84" spans="8:8">
      <c r="A84" s="52">
        <v>8.0</v>
      </c>
      <c r="B84" s="53" t="s">
        <v>267</v>
      </c>
      <c r="C84" s="68" t="s">
        <v>257</v>
      </c>
      <c r="D84" s="68" t="s">
        <v>258</v>
      </c>
      <c r="E84" s="74"/>
      <c r="F84" s="74">
        <f>100*E84/20</f>
        <v>0.0</v>
      </c>
      <c r="G84" s="74">
        <v>12.0</v>
      </c>
      <c r="H84" s="74">
        <f>100*G84/20</f>
        <v>60.0</v>
      </c>
      <c r="I84" s="74">
        <f>G84-E84</f>
        <v>12.0</v>
      </c>
      <c r="J84" s="74">
        <f>100*I84/20</f>
        <v>60.0</v>
      </c>
      <c r="K84" s="74"/>
    </row>
    <row r="85" spans="8:8">
      <c r="A85" s="52">
        <v>9.0</v>
      </c>
      <c r="B85" s="53" t="s">
        <v>268</v>
      </c>
      <c r="C85" s="68" t="s">
        <v>257</v>
      </c>
      <c r="D85" s="68" t="s">
        <v>258</v>
      </c>
      <c r="E85" s="74"/>
      <c r="F85" s="74">
        <f>100*E85/20</f>
        <v>0.0</v>
      </c>
      <c r="G85" s="74">
        <v>14.0</v>
      </c>
      <c r="H85" s="74">
        <f>100*G85/20</f>
        <v>70.0</v>
      </c>
      <c r="I85" s="74">
        <f>G85-E85</f>
        <v>14.0</v>
      </c>
      <c r="J85" s="74">
        <f>100*I85/20</f>
        <v>70.0</v>
      </c>
      <c r="K85" s="74"/>
    </row>
    <row r="86" spans="8:8">
      <c r="A86" s="52">
        <v>10.0</v>
      </c>
      <c r="B86" s="53" t="s">
        <v>281</v>
      </c>
      <c r="C86" s="68" t="s">
        <v>257</v>
      </c>
      <c r="D86" s="68" t="s">
        <v>258</v>
      </c>
      <c r="E86" s="74"/>
      <c r="F86" s="74">
        <f>100*E86/20</f>
        <v>0.0</v>
      </c>
      <c r="G86" s="74">
        <v>18.0</v>
      </c>
      <c r="H86" s="74">
        <f>100*G86/20</f>
        <v>90.0</v>
      </c>
      <c r="I86" s="74">
        <f>G86-E86</f>
        <v>18.0</v>
      </c>
      <c r="J86" s="74">
        <f>100*I86/20</f>
        <v>90.0</v>
      </c>
      <c r="K86" s="74"/>
    </row>
    <row r="87" spans="8:8">
      <c r="A87" s="87">
        <v>11.0</v>
      </c>
      <c r="B87" s="88" t="s">
        <v>286</v>
      </c>
      <c r="C87" s="89" t="s">
        <v>257</v>
      </c>
      <c r="D87" s="89" t="s">
        <v>284</v>
      </c>
      <c r="E87" s="90"/>
      <c r="F87" s="90">
        <f>100*E87/20</f>
        <v>0.0</v>
      </c>
      <c r="G87" s="90">
        <v>12.0</v>
      </c>
      <c r="H87" s="90">
        <f>100*G87/20</f>
        <v>60.0</v>
      </c>
      <c r="I87" s="90">
        <f>G87-E87</f>
        <v>12.0</v>
      </c>
      <c r="J87" s="90">
        <f>100*I87/20</f>
        <v>60.0</v>
      </c>
      <c r="K87" s="90"/>
    </row>
    <row r="88" spans="8:8">
      <c r="A88" s="87">
        <v>12.0</v>
      </c>
      <c r="B88" s="88" t="s">
        <v>290</v>
      </c>
      <c r="C88" s="89" t="s">
        <v>257</v>
      </c>
      <c r="D88" s="89" t="s">
        <v>284</v>
      </c>
      <c r="E88" s="90"/>
      <c r="F88" s="90">
        <f>100*E88/20</f>
        <v>0.0</v>
      </c>
      <c r="G88" s="90">
        <v>17.0</v>
      </c>
      <c r="H88" s="90">
        <f>100*G88/20</f>
        <v>85.0</v>
      </c>
      <c r="I88" s="90">
        <f>G88-E88</f>
        <v>17.0</v>
      </c>
      <c r="J88" s="90">
        <f>100*I88/20</f>
        <v>85.0</v>
      </c>
      <c r="K88" s="90"/>
    </row>
    <row r="89" spans="8:8">
      <c r="A89" s="87">
        <v>13.0</v>
      </c>
      <c r="B89" s="88" t="s">
        <v>294</v>
      </c>
      <c r="C89" s="89" t="s">
        <v>257</v>
      </c>
      <c r="D89" s="89" t="s">
        <v>284</v>
      </c>
      <c r="E89" s="90"/>
      <c r="F89" s="90">
        <f>100*E89/20</f>
        <v>0.0</v>
      </c>
      <c r="G89" s="90">
        <v>15.0</v>
      </c>
      <c r="H89" s="90">
        <f>100*G89/20</f>
        <v>75.0</v>
      </c>
      <c r="I89" s="90">
        <f>G89-E89</f>
        <v>15.0</v>
      </c>
      <c r="J89" s="90">
        <f>100*I89/20</f>
        <v>75.0</v>
      </c>
      <c r="K89" s="90"/>
    </row>
    <row r="91" spans="8:8">
      <c r="A91" s="109"/>
      <c r="B91" s="109"/>
      <c r="C91" s="109"/>
      <c r="D91" s="109"/>
      <c r="E91" s="74"/>
      <c r="F91" s="74"/>
      <c r="G91" s="74"/>
      <c r="H91" s="74"/>
      <c r="I91" s="74"/>
      <c r="J91" s="74"/>
      <c r="K91" s="74"/>
    </row>
  </sheetData>
  <mergeCells count="13">
    <mergeCell ref="A1:K1"/>
    <mergeCell ref="A44:K44"/>
    <mergeCell ref="A2:K2"/>
    <mergeCell ref="C3:C4"/>
    <mergeCell ref="D3:D4"/>
    <mergeCell ref="K3:K4"/>
    <mergeCell ref="A3:A4"/>
    <mergeCell ref="B3:B4"/>
    <mergeCell ref="G3:H3"/>
    <mergeCell ref="I3:J3"/>
    <mergeCell ref="A45:K46"/>
    <mergeCell ref="E3:F3"/>
    <mergeCell ref="A75:K76"/>
  </mergeCells>
  <pageMargins left="0.7" right="0.7" top="0.75" bottom="0.75" header="0.3" footer="0.3"/>
</worksheet>
</file>

<file path=xl/worksheets/sheet7.xml><?xml version="1.0" encoding="utf-8"?>
<worksheet xmlns:r="http://schemas.openxmlformats.org/officeDocument/2006/relationships" xmlns="http://schemas.openxmlformats.org/spreadsheetml/2006/main">
  <dimension ref="A1:IW123"/>
  <sheetViews>
    <sheetView tabSelected="1" workbookViewId="0" topLeftCell="H1">
      <selection activeCell="L2" sqref="L2"/>
    </sheetView>
  </sheetViews>
  <sheetFormatPr defaultRowHeight="16.25" defaultColWidth="10"/>
  <cols>
    <col min="1" max="1" customWidth="1" width="6.2460938" style="110"/>
    <col min="2" max="2" customWidth="1" width="21.835938" style="110"/>
    <col min="3" max="3" customWidth="1" width="6.2460938" style="110"/>
    <col min="4" max="4" customWidth="1" width="5.4960938" style="110"/>
    <col min="5" max="5" customWidth="1" width="5.9960938" style="110"/>
    <col min="6" max="6" customWidth="1" width="5.9140625" style="110"/>
    <col min="7" max="7" customWidth="1" width="5.9960938" style="110"/>
    <col min="8" max="8" customWidth="1" width="6.7460938" style="110"/>
    <col min="9" max="9" customWidth="1" width="5.7460938" style="110"/>
    <col min="10" max="10" customWidth="1" width="6.0859375" style="110"/>
    <col min="11" max="11" customWidth="1" width="7.4140625" style="110"/>
    <col min="12" max="12" customWidth="1" width="10.0" style="110"/>
    <col min="13" max="13" customWidth="1" width="10.0" style="110"/>
    <col min="14" max="14" customWidth="1" width="10.0" style="110"/>
    <col min="15" max="15" customWidth="1" width="10.0" style="110"/>
    <col min="16" max="16" customWidth="1" width="10.0" style="110"/>
    <col min="17" max="17" customWidth="1" width="10.0" style="110"/>
    <col min="18" max="18" customWidth="1" width="10.0" style="110"/>
    <col min="19" max="19" customWidth="1" width="10.0" style="110"/>
    <col min="20" max="20" customWidth="1" width="10.0" style="110"/>
    <col min="21" max="21" customWidth="1" width="10.0" style="110"/>
    <col min="22" max="22" customWidth="1" width="10.0" style="110"/>
    <col min="23" max="23" customWidth="1" width="10.0" style="110"/>
    <col min="24" max="24" customWidth="1" width="10.0" style="110"/>
    <col min="25" max="25" customWidth="1" width="10.0" style="110"/>
    <col min="26" max="26" customWidth="1" width="10.0" style="110"/>
    <col min="27" max="27" customWidth="1" width="10.0" style="110"/>
    <col min="28" max="28" customWidth="1" width="10.0" style="110"/>
    <col min="29" max="29" customWidth="1" width="10.0" style="110"/>
    <col min="30" max="30" customWidth="1" width="10.0" style="110"/>
    <col min="31" max="31" customWidth="1" width="10.0" style="110"/>
    <col min="32" max="32" customWidth="1" width="10.0" style="110"/>
    <col min="33" max="33" customWidth="1" width="10.0" style="110"/>
    <col min="34" max="34" customWidth="1" width="10.0" style="110"/>
    <col min="35" max="35" customWidth="1" width="10.0" style="110"/>
    <col min="36" max="36" customWidth="1" width="10.0" style="110"/>
    <col min="37" max="37" customWidth="1" width="10.0" style="110"/>
    <col min="38" max="38" customWidth="1" width="10.0" style="110"/>
    <col min="39" max="39" customWidth="1" width="10.0" style="110"/>
    <col min="40" max="40" customWidth="1" width="10.0" style="110"/>
    <col min="41" max="41" customWidth="1" width="10.0" style="110"/>
    <col min="42" max="42" customWidth="1" width="10.0" style="110"/>
    <col min="43" max="43" customWidth="1" width="10.0" style="110"/>
    <col min="44" max="44" customWidth="1" width="10.0" style="110"/>
    <col min="45" max="45" customWidth="1" width="10.0" style="110"/>
    <col min="46" max="46" customWidth="1" width="10.0" style="110"/>
    <col min="47" max="47" customWidth="1" width="10.0" style="110"/>
    <col min="48" max="48" customWidth="1" width="10.0" style="110"/>
    <col min="49" max="49" customWidth="1" width="10.0" style="110"/>
    <col min="50" max="50" customWidth="1" width="10.0" style="110"/>
    <col min="51" max="51" customWidth="1" width="10.0" style="110"/>
    <col min="52" max="52" customWidth="1" width="10.0" style="110"/>
    <col min="53" max="53" customWidth="1" width="10.0" style="110"/>
    <col min="54" max="54" customWidth="1" width="10.0" style="110"/>
    <col min="55" max="55" customWidth="1" width="10.0" style="110"/>
    <col min="56" max="56" customWidth="1" width="10.0" style="110"/>
    <col min="57" max="57" customWidth="1" width="10.0" style="110"/>
    <col min="58" max="58" customWidth="1" width="10.0" style="110"/>
    <col min="59" max="59" customWidth="1" width="10.0" style="110"/>
    <col min="60" max="60" customWidth="1" width="10.0" style="110"/>
    <col min="61" max="61" customWidth="1" width="10.0" style="110"/>
    <col min="62" max="62" customWidth="1" width="10.0" style="110"/>
    <col min="63" max="63" customWidth="1" width="10.0" style="110"/>
    <col min="64" max="64" customWidth="1" width="10.0" style="110"/>
    <col min="65" max="65" customWidth="1" width="10.0" style="110"/>
    <col min="66" max="66" customWidth="1" width="10.0" style="110"/>
    <col min="67" max="67" customWidth="1" width="10.0" style="110"/>
    <col min="68" max="68" customWidth="1" width="10.0" style="110"/>
    <col min="69" max="69" customWidth="1" width="10.0" style="110"/>
    <col min="70" max="70" customWidth="1" width="10.0" style="110"/>
    <col min="71" max="71" customWidth="1" width="10.0" style="110"/>
    <col min="72" max="72" customWidth="1" width="10.0" style="110"/>
    <col min="73" max="73" customWidth="1" width="10.0" style="110"/>
    <col min="74" max="74" customWidth="1" width="10.0" style="110"/>
    <col min="75" max="75" customWidth="1" width="10.0" style="110"/>
    <col min="76" max="76" customWidth="1" width="10.0" style="110"/>
    <col min="77" max="77" customWidth="1" width="10.0" style="110"/>
    <col min="78" max="78" customWidth="1" width="10.0" style="110"/>
    <col min="79" max="79" customWidth="1" width="10.0" style="110"/>
    <col min="80" max="80" customWidth="1" width="10.0" style="110"/>
    <col min="81" max="81" customWidth="1" width="10.0" style="110"/>
    <col min="82" max="82" customWidth="1" width="10.0" style="110"/>
    <col min="83" max="83" customWidth="1" width="10.0" style="110"/>
    <col min="84" max="84" customWidth="1" width="10.0" style="110"/>
    <col min="85" max="85" customWidth="1" width="10.0" style="110"/>
    <col min="86" max="86" customWidth="1" width="10.0" style="110"/>
    <col min="87" max="87" customWidth="1" width="10.0" style="110"/>
    <col min="88" max="88" customWidth="1" width="10.0" style="110"/>
    <col min="89" max="89" customWidth="1" width="10.0" style="110"/>
    <col min="90" max="90" customWidth="1" width="10.0" style="110"/>
    <col min="91" max="91" customWidth="1" width="10.0" style="110"/>
    <col min="92" max="92" customWidth="1" width="10.0" style="110"/>
    <col min="93" max="93" customWidth="1" width="10.0" style="110"/>
    <col min="94" max="94" customWidth="1" width="10.0" style="110"/>
    <col min="95" max="95" customWidth="1" width="10.0" style="110"/>
    <col min="96" max="96" customWidth="1" width="10.0" style="110"/>
    <col min="97" max="97" customWidth="1" width="10.0" style="110"/>
    <col min="98" max="98" customWidth="1" width="10.0" style="110"/>
    <col min="99" max="99" customWidth="1" width="10.0" style="110"/>
    <col min="100" max="100" customWidth="1" width="10.0" style="110"/>
    <col min="101" max="101" customWidth="1" width="10.0" style="110"/>
    <col min="102" max="102" customWidth="1" width="10.0" style="110"/>
    <col min="103" max="103" customWidth="1" width="10.0" style="110"/>
    <col min="104" max="104" customWidth="1" width="10.0" style="110"/>
    <col min="105" max="105" customWidth="1" width="10.0" style="110"/>
    <col min="106" max="106" customWidth="1" width="10.0" style="110"/>
    <col min="107" max="107" customWidth="1" width="10.0" style="110"/>
    <col min="108" max="108" customWidth="1" width="10.0" style="110"/>
    <col min="109" max="109" customWidth="1" width="10.0" style="110"/>
    <col min="110" max="110" customWidth="1" width="10.0" style="110"/>
    <col min="111" max="111" customWidth="1" width="10.0" style="110"/>
    <col min="112" max="112" customWidth="1" width="10.0" style="110"/>
    <col min="113" max="113" customWidth="1" width="10.0" style="110"/>
    <col min="114" max="114" customWidth="1" width="10.0" style="110"/>
    <col min="115" max="115" customWidth="1" width="10.0" style="110"/>
    <col min="116" max="116" customWidth="1" width="10.0" style="110"/>
    <col min="117" max="117" customWidth="1" width="10.0" style="110"/>
    <col min="118" max="118" customWidth="1" width="10.0" style="110"/>
    <col min="119" max="119" customWidth="1" width="10.0" style="110"/>
    <col min="120" max="120" customWidth="1" width="10.0" style="110"/>
    <col min="121" max="121" customWidth="1" width="10.0" style="110"/>
    <col min="122" max="122" customWidth="1" width="10.0" style="110"/>
    <col min="123" max="123" customWidth="1" width="10.0" style="110"/>
    <col min="124" max="124" customWidth="1" width="10.0" style="110"/>
    <col min="125" max="125" customWidth="1" width="10.0" style="110"/>
    <col min="126" max="126" customWidth="1" width="10.0" style="110"/>
    <col min="127" max="127" customWidth="1" width="10.0" style="110"/>
    <col min="128" max="128" customWidth="1" width="10.0" style="110"/>
    <col min="129" max="129" customWidth="1" width="10.0" style="110"/>
    <col min="130" max="130" customWidth="1" width="10.0" style="110"/>
    <col min="131" max="131" customWidth="1" width="10.0" style="110"/>
    <col min="132" max="132" customWidth="1" width="10.0" style="110"/>
    <col min="133" max="133" customWidth="1" width="10.0" style="110"/>
    <col min="134" max="134" customWidth="1" width="10.0" style="110"/>
    <col min="135" max="135" customWidth="1" width="10.0" style="110"/>
    <col min="136" max="136" customWidth="1" width="10.0" style="110"/>
    <col min="137" max="137" customWidth="1" width="10.0" style="110"/>
    <col min="138" max="138" customWidth="1" width="10.0" style="110"/>
    <col min="139" max="139" customWidth="1" width="10.0" style="110"/>
    <col min="140" max="140" customWidth="1" width="10.0" style="110"/>
    <col min="141" max="141" customWidth="1" width="10.0" style="110"/>
    <col min="142" max="142" customWidth="1" width="10.0" style="110"/>
    <col min="143" max="143" customWidth="1" width="10.0" style="110"/>
    <col min="144" max="144" customWidth="1" width="10.0" style="110"/>
    <col min="145" max="145" customWidth="1" width="10.0" style="110"/>
    <col min="146" max="146" customWidth="1" width="10.0" style="110"/>
    <col min="147" max="147" customWidth="1" width="10.0" style="110"/>
    <col min="148" max="148" customWidth="1" width="10.0" style="110"/>
    <col min="149" max="149" customWidth="1" width="10.0" style="110"/>
    <col min="150" max="150" customWidth="1" width="10.0" style="110"/>
    <col min="151" max="151" customWidth="1" width="10.0" style="110"/>
    <col min="152" max="152" customWidth="1" width="10.0" style="110"/>
    <col min="153" max="153" customWidth="1" width="10.0" style="110"/>
    <col min="154" max="154" customWidth="1" width="10.0" style="110"/>
    <col min="155" max="155" customWidth="1" width="10.0" style="110"/>
    <col min="156" max="156" customWidth="1" width="10.0" style="110"/>
    <col min="157" max="157" customWidth="1" width="10.0" style="110"/>
    <col min="158" max="158" customWidth="1" width="10.0" style="110"/>
    <col min="159" max="159" customWidth="1" width="10.0" style="110"/>
    <col min="160" max="160" customWidth="1" width="10.0" style="110"/>
    <col min="161" max="161" customWidth="1" width="10.0" style="110"/>
    <col min="162" max="162" customWidth="1" width="10.0" style="110"/>
    <col min="163" max="163" customWidth="1" width="10.0" style="110"/>
    <col min="164" max="164" customWidth="1" width="10.0" style="110"/>
    <col min="165" max="165" customWidth="1" width="10.0" style="110"/>
    <col min="166" max="166" customWidth="1" width="10.0" style="110"/>
    <col min="167" max="167" customWidth="1" width="10.0" style="110"/>
    <col min="168" max="168" customWidth="1" width="10.0" style="110"/>
    <col min="169" max="169" customWidth="1" width="10.0" style="110"/>
    <col min="170" max="170" customWidth="1" width="10.0" style="110"/>
    <col min="171" max="171" customWidth="1" width="10.0" style="110"/>
    <col min="172" max="172" customWidth="1" width="10.0" style="110"/>
    <col min="173" max="173" customWidth="1" width="10.0" style="110"/>
    <col min="174" max="174" customWidth="1" width="10.0" style="110"/>
    <col min="175" max="175" customWidth="1" width="10.0" style="110"/>
    <col min="176" max="176" customWidth="1" width="10.0" style="110"/>
    <col min="177" max="177" customWidth="1" width="10.0" style="110"/>
    <col min="178" max="178" customWidth="1" width="10.0" style="110"/>
    <col min="179" max="179" customWidth="1" width="10.0" style="110"/>
    <col min="180" max="180" customWidth="1" width="10.0" style="110"/>
    <col min="181" max="181" customWidth="1" width="10.0" style="110"/>
    <col min="182" max="182" customWidth="1" width="10.0" style="110"/>
    <col min="183" max="183" customWidth="1" width="10.0" style="110"/>
    <col min="184" max="184" customWidth="1" width="10.0" style="110"/>
    <col min="185" max="185" customWidth="1" width="10.0" style="110"/>
    <col min="186" max="186" customWidth="1" width="10.0" style="110"/>
    <col min="187" max="187" customWidth="1" width="10.0" style="110"/>
    <col min="188" max="188" customWidth="1" width="10.0" style="110"/>
    <col min="189" max="189" customWidth="1" width="10.0" style="110"/>
    <col min="190" max="190" customWidth="1" width="10.0" style="110"/>
    <col min="191" max="191" customWidth="1" width="10.0" style="110"/>
    <col min="192" max="192" customWidth="1" width="10.0" style="110"/>
    <col min="193" max="193" customWidth="1" width="10.0" style="110"/>
    <col min="194" max="194" customWidth="1" width="10.0" style="110"/>
    <col min="195" max="195" customWidth="1" width="10.0" style="110"/>
    <col min="196" max="196" customWidth="1" width="10.0" style="110"/>
    <col min="197" max="197" customWidth="1" width="10.0" style="110"/>
    <col min="198" max="198" customWidth="1" width="10.0" style="110"/>
    <col min="199" max="199" customWidth="1" width="10.0" style="110"/>
    <col min="200" max="200" customWidth="1" width="10.0" style="110"/>
    <col min="201" max="201" customWidth="1" width="10.0" style="110"/>
    <col min="202" max="202" customWidth="1" width="10.0" style="110"/>
    <col min="203" max="203" customWidth="1" width="10.0" style="110"/>
    <col min="204" max="204" customWidth="1" width="10.0" style="110"/>
    <col min="205" max="205" customWidth="1" width="10.0" style="110"/>
    <col min="206" max="206" customWidth="1" width="10.0" style="110"/>
    <col min="207" max="207" customWidth="1" width="10.0" style="110"/>
    <col min="208" max="208" customWidth="1" width="10.0" style="110"/>
    <col min="209" max="209" customWidth="1" width="10.0" style="110"/>
    <col min="210" max="210" customWidth="1" width="10.0" style="110"/>
    <col min="211" max="211" customWidth="1" width="10.0" style="110"/>
    <col min="212" max="212" customWidth="1" width="10.0" style="110"/>
    <col min="213" max="213" customWidth="1" width="10.0" style="110"/>
    <col min="214" max="214" customWidth="1" width="10.0" style="110"/>
    <col min="215" max="215" customWidth="1" width="10.0" style="110"/>
    <col min="216" max="216" customWidth="1" width="10.0" style="110"/>
    <col min="217" max="217" customWidth="1" width="10.0" style="110"/>
    <col min="218" max="218" customWidth="1" width="10.0" style="110"/>
    <col min="219" max="219" customWidth="1" width="10.0" style="110"/>
    <col min="220" max="220" customWidth="1" width="10.0" style="110"/>
    <col min="221" max="221" customWidth="1" width="10.0" style="110"/>
    <col min="222" max="222" customWidth="1" width="10.0" style="110"/>
    <col min="223" max="223" customWidth="1" width="10.0" style="110"/>
    <col min="224" max="224" customWidth="1" width="10.0" style="110"/>
    <col min="225" max="225" customWidth="1" width="10.0" style="110"/>
    <col min="226" max="226" customWidth="1" width="10.0" style="110"/>
    <col min="227" max="227" customWidth="1" width="10.0" style="110"/>
    <col min="228" max="228" customWidth="1" width="10.0" style="110"/>
    <col min="229" max="229" customWidth="1" width="10.0" style="110"/>
    <col min="230" max="230" customWidth="1" width="10.0" style="110"/>
    <col min="231" max="231" customWidth="1" width="10.0" style="110"/>
    <col min="232" max="232" customWidth="1" width="10.0" style="110"/>
    <col min="233" max="233" customWidth="1" width="10.0" style="110"/>
    <col min="234" max="234" customWidth="1" width="10.0" style="110"/>
    <col min="235" max="235" customWidth="1" width="10.0" style="110"/>
    <col min="236" max="236" customWidth="1" width="10.0" style="110"/>
    <col min="237" max="237" customWidth="1" width="10.0" style="110"/>
    <col min="238" max="238" customWidth="1" width="10.0" style="110"/>
    <col min="239" max="239" customWidth="1" width="10.0" style="110"/>
    <col min="240" max="240" customWidth="1" width="10.0" style="110"/>
    <col min="241" max="241" customWidth="1" width="10.0" style="110"/>
    <col min="242" max="242" customWidth="1" width="10.0" style="110"/>
    <col min="243" max="243" customWidth="1" width="10.0" style="110"/>
    <col min="244" max="244" customWidth="1" width="10.0" style="110"/>
    <col min="245" max="245" customWidth="1" width="10.0" style="110"/>
    <col min="246" max="246" customWidth="1" width="10.0" style="110"/>
    <col min="247" max="247" customWidth="1" width="10.0" style="110"/>
    <col min="248" max="248" customWidth="1" width="10.0" style="110"/>
    <col min="249" max="249" customWidth="1" width="10.0" style="110"/>
    <col min="250" max="250" customWidth="1" width="10.0" style="110"/>
    <col min="251" max="251" customWidth="1" width="10.0" style="110"/>
    <col min="252" max="252" customWidth="1" width="10.0" style="110"/>
    <col min="253" max="253" customWidth="1" width="10.0" style="110"/>
    <col min="254" max="254" customWidth="1" width="10.0" style="110"/>
    <col min="255" max="255" customWidth="1" width="10.0" style="110"/>
    <col min="256" max="256" customWidth="1" width="10.0" style="110"/>
    <col min="257" max="16384" width="9" style="0" hidden="0"/>
  </cols>
  <sheetData>
    <row r="1" spans="8:8" ht="61.5" customHeight="1">
      <c r="A1" s="111" t="s">
        <v>207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8:8" ht="27.25" customHeight="1">
      <c r="A2" s="112" t="s">
        <v>550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8:8" ht="30.35">
      <c r="A3" s="113" t="s">
        <v>209</v>
      </c>
      <c r="B3" s="113" t="s">
        <v>210</v>
      </c>
      <c r="C3" s="113" t="s">
        <v>222</v>
      </c>
      <c r="D3" s="113" t="s">
        <v>221</v>
      </c>
      <c r="E3" s="113" t="s">
        <v>211</v>
      </c>
      <c r="F3" s="113"/>
      <c r="G3" s="113" t="s">
        <v>212</v>
      </c>
      <c r="H3" s="113"/>
      <c r="I3" s="114" t="s">
        <v>213</v>
      </c>
      <c r="J3" s="114"/>
      <c r="K3" s="113" t="s">
        <v>214</v>
      </c>
    </row>
    <row r="4" spans="8:8" ht="30.35">
      <c r="A4" s="113"/>
      <c r="B4" s="113"/>
      <c r="C4" s="113"/>
      <c r="D4" s="113"/>
      <c r="E4" s="114" t="s">
        <v>215</v>
      </c>
      <c r="F4" s="113" t="s">
        <v>216</v>
      </c>
      <c r="G4" s="114" t="s">
        <v>217</v>
      </c>
      <c r="H4" s="113" t="s">
        <v>218</v>
      </c>
      <c r="I4" s="114" t="s">
        <v>219</v>
      </c>
      <c r="J4" s="114" t="s">
        <v>220</v>
      </c>
      <c r="K4" s="113"/>
    </row>
    <row r="5" spans="8:8">
      <c r="A5" s="115">
        <v>1.0</v>
      </c>
      <c r="B5" s="116" t="s">
        <v>296</v>
      </c>
      <c r="C5" s="115" t="s">
        <v>299</v>
      </c>
      <c r="D5" s="115" t="s">
        <v>300</v>
      </c>
      <c r="E5" s="117">
        <v>8.0</v>
      </c>
      <c r="F5" s="117">
        <f>100*E5/20</f>
        <v>40.0</v>
      </c>
      <c r="G5" s="117">
        <f>'10 th ಸಾಪಲ್ಯ ಪರೀಕ್ಷೆ'!U6</f>
        <v>14.0</v>
      </c>
      <c r="H5" s="117">
        <f>100*G5/20</f>
        <v>70.0</v>
      </c>
      <c r="I5" s="117">
        <f>G5-E5</f>
        <v>6.0</v>
      </c>
      <c r="J5" s="117">
        <f>100*I5/20</f>
        <v>30.0</v>
      </c>
      <c r="K5" s="118"/>
    </row>
    <row r="6" spans="8:8">
      <c r="A6" s="115">
        <v>2.0</v>
      </c>
      <c r="B6" s="116" t="s">
        <v>302</v>
      </c>
      <c r="C6" s="115" t="s">
        <v>299</v>
      </c>
      <c r="D6" s="115" t="s">
        <v>300</v>
      </c>
      <c r="E6" s="117">
        <v>16.0</v>
      </c>
      <c r="F6" s="117">
        <f>100*E6/20</f>
        <v>80.0</v>
      </c>
      <c r="G6" s="117">
        <f>'10 th ಸಾಪಲ್ಯ ಪರೀಕ್ಷೆ'!U8</f>
        <v>20.0</v>
      </c>
      <c r="H6" s="117">
        <f>100*G6/20</f>
        <v>100.0</v>
      </c>
      <c r="I6" s="117">
        <f>G6-E6</f>
        <v>4.0</v>
      </c>
      <c r="J6" s="117">
        <f>100*I6/20</f>
        <v>20.0</v>
      </c>
      <c r="K6" s="118"/>
    </row>
    <row r="7" spans="8:8">
      <c r="A7" s="119">
        <v>3.0</v>
      </c>
      <c r="B7" s="120" t="s">
        <v>303</v>
      </c>
      <c r="C7" s="119" t="s">
        <v>299</v>
      </c>
      <c r="D7" s="119" t="s">
        <v>304</v>
      </c>
      <c r="E7" s="121">
        <v>9.5</v>
      </c>
      <c r="F7" s="121">
        <f>100*E7/20</f>
        <v>47.5</v>
      </c>
      <c r="G7" s="121">
        <f>'10 th ಸಾಪಲ್ಯ ಪರೀಕ್ಷೆ'!U9</f>
        <v>18.0</v>
      </c>
      <c r="H7" s="121">
        <f>100*G7/20</f>
        <v>90.0</v>
      </c>
      <c r="I7" s="121">
        <f>G7-E7</f>
        <v>8.5</v>
      </c>
      <c r="J7" s="121">
        <f>100*I7/20</f>
        <v>42.5</v>
      </c>
      <c r="K7" s="122"/>
    </row>
    <row r="8" spans="8:8">
      <c r="A8" s="123">
        <v>4.0</v>
      </c>
      <c r="B8" s="124" t="s">
        <v>308</v>
      </c>
      <c r="C8" s="123" t="s">
        <v>306</v>
      </c>
      <c r="D8" s="123" t="s">
        <v>307</v>
      </c>
      <c r="E8" s="125">
        <v>8.0</v>
      </c>
      <c r="F8" s="125">
        <f>100*E8/20</f>
        <v>40.0</v>
      </c>
      <c r="G8" s="125">
        <f>'10 th ಸಾಪಲ್ಯ ಪರೀಕ್ಷೆ'!U11</f>
        <v>18.0</v>
      </c>
      <c r="H8" s="125">
        <f>100*G8/20</f>
        <v>90.0</v>
      </c>
      <c r="I8" s="125">
        <f>G8-E8</f>
        <v>10.0</v>
      </c>
      <c r="J8" s="125">
        <f>100*I8/20</f>
        <v>50.0</v>
      </c>
      <c r="K8" s="126"/>
    </row>
    <row r="9" spans="8:8">
      <c r="A9" s="123">
        <v>5.0</v>
      </c>
      <c r="B9" s="124" t="s">
        <v>309</v>
      </c>
      <c r="C9" s="123" t="s">
        <v>306</v>
      </c>
      <c r="D9" s="123" t="s">
        <v>307</v>
      </c>
      <c r="E9" s="125">
        <v>12.0</v>
      </c>
      <c r="F9" s="125">
        <f>100*E9/20</f>
        <v>60.0</v>
      </c>
      <c r="G9" s="125">
        <f>'10 th ಸಾಪಲ್ಯ ಪರೀಕ್ಷೆ'!U12</f>
        <v>19.0</v>
      </c>
      <c r="H9" s="125">
        <f>100*G9/20</f>
        <v>95.0</v>
      </c>
      <c r="I9" s="125">
        <f>G9-E9</f>
        <v>7.0</v>
      </c>
      <c r="J9" s="125">
        <f>100*I9/20</f>
        <v>35.0</v>
      </c>
      <c r="K9" s="126"/>
    </row>
    <row r="10" spans="8:8">
      <c r="A10" s="123">
        <v>6.0</v>
      </c>
      <c r="B10" s="124" t="s">
        <v>310</v>
      </c>
      <c r="C10" s="123" t="s">
        <v>306</v>
      </c>
      <c r="D10" s="123" t="s">
        <v>307</v>
      </c>
      <c r="E10" s="125">
        <v>5.0</v>
      </c>
      <c r="F10" s="125">
        <f>100*E10/20</f>
        <v>25.0</v>
      </c>
      <c r="G10" s="125">
        <f>'10 th ಸಾಪಲ್ಯ ಪರೀಕ್ಷೆ'!U13</f>
        <v>17.0</v>
      </c>
      <c r="H10" s="125">
        <f>100*G10/20</f>
        <v>85.0</v>
      </c>
      <c r="I10" s="125">
        <f>G10-E10</f>
        <v>12.0</v>
      </c>
      <c r="J10" s="125">
        <f>100*I10/20</f>
        <v>60.0</v>
      </c>
      <c r="K10" s="126"/>
    </row>
    <row r="11" spans="8:8">
      <c r="A11" s="123">
        <v>7.0</v>
      </c>
      <c r="B11" s="124" t="s">
        <v>311</v>
      </c>
      <c r="C11" s="123" t="s">
        <v>306</v>
      </c>
      <c r="D11" s="123" t="s">
        <v>307</v>
      </c>
      <c r="E11" s="125">
        <v>10.5</v>
      </c>
      <c r="F11" s="125">
        <f>100*E11/20</f>
        <v>52.5</v>
      </c>
      <c r="G11" s="125">
        <f>'10 th ಸಾಪಲ್ಯ ಪರೀಕ್ಷೆ'!U14</f>
        <v>19.0</v>
      </c>
      <c r="H11" s="125">
        <f>100*G11/20</f>
        <v>95.0</v>
      </c>
      <c r="I11" s="125">
        <f>G11-E11</f>
        <v>8.5</v>
      </c>
      <c r="J11" s="125">
        <f>100*I11/20</f>
        <v>42.5</v>
      </c>
      <c r="K11" s="126"/>
    </row>
    <row r="12" spans="8:8">
      <c r="A12" s="123">
        <v>8.0</v>
      </c>
      <c r="B12" s="124" t="s">
        <v>312</v>
      </c>
      <c r="C12" s="123" t="s">
        <v>306</v>
      </c>
      <c r="D12" s="123" t="s">
        <v>307</v>
      </c>
      <c r="E12" s="125">
        <v>10.0</v>
      </c>
      <c r="F12" s="125">
        <f>100*E12/20</f>
        <v>50.0</v>
      </c>
      <c r="G12" s="125">
        <f>'10 th ಸಾಪಲ್ಯ ಪರೀಕ್ಷೆ'!U15</f>
        <v>19.0</v>
      </c>
      <c r="H12" s="125">
        <f>100*G12/20</f>
        <v>95.0</v>
      </c>
      <c r="I12" s="125">
        <f>G12-E12</f>
        <v>9.0</v>
      </c>
      <c r="J12" s="125">
        <f>100*I12/20</f>
        <v>45.0</v>
      </c>
      <c r="K12" s="126"/>
    </row>
    <row r="13" spans="8:8">
      <c r="A13" s="123">
        <v>9.0</v>
      </c>
      <c r="B13" s="124" t="s">
        <v>313</v>
      </c>
      <c r="C13" s="123" t="s">
        <v>306</v>
      </c>
      <c r="D13" s="123" t="s">
        <v>307</v>
      </c>
      <c r="E13" s="125">
        <v>11.5</v>
      </c>
      <c r="F13" s="125">
        <f>100*E13/20</f>
        <v>57.5</v>
      </c>
      <c r="G13" s="125">
        <f>'10 th ಸಾಪಲ್ಯ ಪರೀಕ್ಷೆ'!U16</f>
        <v>20.0</v>
      </c>
      <c r="H13" s="125">
        <f>100*G13/20</f>
        <v>100.0</v>
      </c>
      <c r="I13" s="125">
        <f>G13-E13</f>
        <v>8.5</v>
      </c>
      <c r="J13" s="125">
        <f>100*I13/20</f>
        <v>42.5</v>
      </c>
      <c r="K13" s="126"/>
    </row>
    <row r="14" spans="8:8">
      <c r="A14" s="123">
        <v>10.0</v>
      </c>
      <c r="B14" s="124" t="s">
        <v>314</v>
      </c>
      <c r="C14" s="123" t="s">
        <v>306</v>
      </c>
      <c r="D14" s="123" t="s">
        <v>307</v>
      </c>
      <c r="E14" s="125">
        <v>11.0</v>
      </c>
      <c r="F14" s="125">
        <f>100*E14/20</f>
        <v>55.0</v>
      </c>
      <c r="G14" s="125">
        <f>'10 th ಸಾಪಲ್ಯ ಪರೀಕ್ಷೆ'!U17</f>
        <v>20.0</v>
      </c>
      <c r="H14" s="125">
        <f>100*G14/20</f>
        <v>100.0</v>
      </c>
      <c r="I14" s="125">
        <f>G14-E14</f>
        <v>9.0</v>
      </c>
      <c r="J14" s="125">
        <f>100*I14/20</f>
        <v>45.0</v>
      </c>
      <c r="K14" s="126"/>
    </row>
    <row r="15" spans="8:8">
      <c r="A15" s="123">
        <v>11.0</v>
      </c>
      <c r="B15" s="124" t="s">
        <v>316</v>
      </c>
      <c r="C15" s="123" t="s">
        <v>306</v>
      </c>
      <c r="D15" s="123" t="s">
        <v>307</v>
      </c>
      <c r="E15" s="125">
        <v>11.0</v>
      </c>
      <c r="F15" s="125">
        <f>100*E15/20</f>
        <v>55.0</v>
      </c>
      <c r="G15" s="125">
        <f>'10 th ಸಾಪಲ್ಯ ಪರೀಕ್ಷೆ'!U19</f>
        <v>18.0</v>
      </c>
      <c r="H15" s="125">
        <f>100*G15/20</f>
        <v>90.0</v>
      </c>
      <c r="I15" s="125">
        <f>G15-E15</f>
        <v>7.0</v>
      </c>
      <c r="J15" s="125">
        <f>100*I15/20</f>
        <v>35.0</v>
      </c>
      <c r="K15" s="126"/>
    </row>
    <row r="16" spans="8:8">
      <c r="A16" s="123">
        <v>12.0</v>
      </c>
      <c r="B16" s="124" t="s">
        <v>317</v>
      </c>
      <c r="C16" s="123" t="s">
        <v>306</v>
      </c>
      <c r="D16" s="123" t="s">
        <v>307</v>
      </c>
      <c r="E16" s="125">
        <v>9.0</v>
      </c>
      <c r="F16" s="125">
        <f>100*E16/20</f>
        <v>45.0</v>
      </c>
      <c r="G16" s="125">
        <f>'10 th ಸಾಪಲ್ಯ ಪರೀಕ್ಷೆ'!U20</f>
        <v>12.0</v>
      </c>
      <c r="H16" s="125">
        <f>100*G16/20</f>
        <v>60.0</v>
      </c>
      <c r="I16" s="125">
        <f>G16-E16</f>
        <v>3.0</v>
      </c>
      <c r="J16" s="125">
        <f>100*I16/20</f>
        <v>15.0</v>
      </c>
      <c r="K16" s="126"/>
    </row>
    <row r="17" spans="8:8">
      <c r="A17" s="123">
        <v>13.0</v>
      </c>
      <c r="B17" s="124" t="s">
        <v>318</v>
      </c>
      <c r="C17" s="123" t="s">
        <v>306</v>
      </c>
      <c r="D17" s="123" t="s">
        <v>307</v>
      </c>
      <c r="E17" s="125">
        <v>6.5</v>
      </c>
      <c r="F17" s="125">
        <f>100*E17/20</f>
        <v>32.5</v>
      </c>
      <c r="G17" s="125">
        <f>'10 th ಸಾಪಲ್ಯ ಪರೀಕ್ಷೆ'!U21</f>
        <v>16.0</v>
      </c>
      <c r="H17" s="125">
        <f>100*G17/20</f>
        <v>80.0</v>
      </c>
      <c r="I17" s="125">
        <f>G17-E17</f>
        <v>9.5</v>
      </c>
      <c r="J17" s="125">
        <f>100*I17/20</f>
        <v>47.5</v>
      </c>
      <c r="K17" s="126"/>
    </row>
    <row r="18" spans="8:8">
      <c r="A18" s="123">
        <v>14.0</v>
      </c>
      <c r="B18" s="124" t="s">
        <v>319</v>
      </c>
      <c r="C18" s="123" t="s">
        <v>306</v>
      </c>
      <c r="D18" s="123" t="s">
        <v>307</v>
      </c>
      <c r="E18" s="125">
        <v>10.0</v>
      </c>
      <c r="F18" s="125">
        <f>100*E18/20</f>
        <v>50.0</v>
      </c>
      <c r="G18" s="125">
        <f>'10 th ಸಾಪಲ್ಯ ಪರೀಕ್ಷೆ'!U22</f>
        <v>16.0</v>
      </c>
      <c r="H18" s="125">
        <f>100*G18/20</f>
        <v>80.0</v>
      </c>
      <c r="I18" s="125">
        <f>G18-E18</f>
        <v>6.0</v>
      </c>
      <c r="J18" s="125">
        <f>100*I18/20</f>
        <v>30.0</v>
      </c>
      <c r="K18" s="126"/>
    </row>
    <row r="19" spans="8:8">
      <c r="A19" s="123">
        <v>15.0</v>
      </c>
      <c r="B19" s="124" t="s">
        <v>320</v>
      </c>
      <c r="C19" s="123" t="s">
        <v>306</v>
      </c>
      <c r="D19" s="123" t="s">
        <v>307</v>
      </c>
      <c r="E19" s="125">
        <v>11.0</v>
      </c>
      <c r="F19" s="125">
        <f>100*E19/20</f>
        <v>55.0</v>
      </c>
      <c r="G19" s="125">
        <f>'10 th ಸಾಪಲ್ಯ ಪರೀಕ್ಷೆ'!U23</f>
        <v>17.0</v>
      </c>
      <c r="H19" s="125">
        <f>100*G19/20</f>
        <v>85.0</v>
      </c>
      <c r="I19" s="125">
        <f>G19-E19</f>
        <v>6.0</v>
      </c>
      <c r="J19" s="125">
        <f>100*I19/20</f>
        <v>30.0</v>
      </c>
      <c r="K19" s="126"/>
    </row>
    <row r="20" spans="8:8">
      <c r="A20" s="123">
        <v>16.0</v>
      </c>
      <c r="B20" s="124" t="s">
        <v>321</v>
      </c>
      <c r="C20" s="123" t="s">
        <v>306</v>
      </c>
      <c r="D20" s="123" t="s">
        <v>307</v>
      </c>
      <c r="E20" s="125">
        <v>5.0</v>
      </c>
      <c r="F20" s="125">
        <f>100*E20/20</f>
        <v>25.0</v>
      </c>
      <c r="G20" s="125">
        <f>'10 th ಸಾಪಲ್ಯ ಪರೀಕ್ಷೆ'!U24</f>
        <v>14.0</v>
      </c>
      <c r="H20" s="125">
        <f>100*G20/20</f>
        <v>70.0</v>
      </c>
      <c r="I20" s="125">
        <f>G20-E20</f>
        <v>9.0</v>
      </c>
      <c r="J20" s="125">
        <f>100*I20/20</f>
        <v>45.0</v>
      </c>
      <c r="K20" s="126"/>
    </row>
    <row r="21" spans="8:8">
      <c r="A21" s="119">
        <v>17.0</v>
      </c>
      <c r="B21" s="120" t="s">
        <v>325</v>
      </c>
      <c r="C21" s="119" t="s">
        <v>306</v>
      </c>
      <c r="D21" s="119" t="s">
        <v>341</v>
      </c>
      <c r="E21" s="121">
        <v>7.0</v>
      </c>
      <c r="F21" s="121">
        <f>100*E21/20</f>
        <v>35.0</v>
      </c>
      <c r="G21" s="121">
        <f>'10 th ಸಾಪಲ್ಯ ಪರೀಕ್ಷೆ'!U28</f>
        <v>15.0</v>
      </c>
      <c r="H21" s="121">
        <f>100*G21/20</f>
        <v>75.0</v>
      </c>
      <c r="I21" s="121">
        <f>G21-E21</f>
        <v>8.0</v>
      </c>
      <c r="J21" s="121">
        <f>100*I21/20</f>
        <v>40.0</v>
      </c>
      <c r="K21" s="122"/>
    </row>
    <row r="22" spans="8:8">
      <c r="A22" s="119">
        <v>18.0</v>
      </c>
      <c r="B22" s="120" t="s">
        <v>326</v>
      </c>
      <c r="C22" s="119" t="s">
        <v>306</v>
      </c>
      <c r="D22" s="119" t="s">
        <v>341</v>
      </c>
      <c r="E22" s="121">
        <v>8.0</v>
      </c>
      <c r="F22" s="121">
        <f>100*E22/20</f>
        <v>40.0</v>
      </c>
      <c r="G22" s="121">
        <f>'10 th ಸಾಪಲ್ಯ ಪರೀಕ್ಷೆ'!U29</f>
        <v>17.0</v>
      </c>
      <c r="H22" s="121">
        <f>100*G22/20</f>
        <v>85.0</v>
      </c>
      <c r="I22" s="121">
        <f>G22-E22</f>
        <v>9.0</v>
      </c>
      <c r="J22" s="121">
        <f>100*I22/20</f>
        <v>45.0</v>
      </c>
      <c r="K22" s="122"/>
    </row>
    <row r="23" spans="8:8">
      <c r="A23" s="119">
        <v>19.0</v>
      </c>
      <c r="B23" s="120" t="s">
        <v>327</v>
      </c>
      <c r="C23" s="119" t="s">
        <v>306</v>
      </c>
      <c r="D23" s="119" t="s">
        <v>341</v>
      </c>
      <c r="E23" s="121">
        <v>4.0</v>
      </c>
      <c r="F23" s="121">
        <f>100*E23/20</f>
        <v>20.0</v>
      </c>
      <c r="G23" s="121">
        <f>'10 th ಸಾಪಲ್ಯ ಪರೀಕ್ಷೆ'!U30</f>
        <v>12.0</v>
      </c>
      <c r="H23" s="121">
        <f>100*G23/20</f>
        <v>60.0</v>
      </c>
      <c r="I23" s="121">
        <f>G23-E23</f>
        <v>8.0</v>
      </c>
      <c r="J23" s="121">
        <f>100*I23/20</f>
        <v>40.0</v>
      </c>
      <c r="K23" s="122"/>
    </row>
    <row r="24" spans="8:8">
      <c r="A24" s="119">
        <v>20.0</v>
      </c>
      <c r="B24" s="120" t="s">
        <v>328</v>
      </c>
      <c r="C24" s="119" t="s">
        <v>306</v>
      </c>
      <c r="D24" s="119" t="s">
        <v>341</v>
      </c>
      <c r="E24" s="121">
        <v>9.5</v>
      </c>
      <c r="F24" s="121">
        <f>100*E24/20</f>
        <v>47.5</v>
      </c>
      <c r="G24" s="121">
        <f>'10 th ಸಾಪಲ್ಯ ಪರೀಕ್ಷೆ'!U31</f>
        <v>17.0</v>
      </c>
      <c r="H24" s="121">
        <f>100*G24/20</f>
        <v>85.0</v>
      </c>
      <c r="I24" s="121">
        <f>G24-E24</f>
        <v>7.5</v>
      </c>
      <c r="J24" s="121">
        <f>100*I24/20</f>
        <v>37.5</v>
      </c>
      <c r="K24" s="122"/>
    </row>
    <row r="25" spans="8:8">
      <c r="A25" s="119">
        <v>21.0</v>
      </c>
      <c r="B25" s="120" t="s">
        <v>330</v>
      </c>
      <c r="C25" s="119" t="s">
        <v>306</v>
      </c>
      <c r="D25" s="119" t="s">
        <v>341</v>
      </c>
      <c r="E25" s="121">
        <v>11.0</v>
      </c>
      <c r="F25" s="121">
        <f>100*E25/20</f>
        <v>55.0</v>
      </c>
      <c r="G25" s="121">
        <f>'10 th ಸಾಪಲ್ಯ ಪರೀಕ್ಷೆ'!U32</f>
        <v>19.0</v>
      </c>
      <c r="H25" s="121">
        <f>100*G25/20</f>
        <v>95.0</v>
      </c>
      <c r="I25" s="121">
        <f>G25-E25</f>
        <v>8.0</v>
      </c>
      <c r="J25" s="121">
        <f>100*I25/20</f>
        <v>40.0</v>
      </c>
      <c r="K25" s="122"/>
    </row>
    <row r="26" spans="8:8">
      <c r="A26" s="119">
        <v>22.0</v>
      </c>
      <c r="B26" s="120" t="s">
        <v>331</v>
      </c>
      <c r="C26" s="119" t="s">
        <v>306</v>
      </c>
      <c r="D26" s="119" t="s">
        <v>341</v>
      </c>
      <c r="E26" s="121">
        <v>10.5</v>
      </c>
      <c r="F26" s="121">
        <f>100*E26/20</f>
        <v>52.5</v>
      </c>
      <c r="G26" s="121">
        <f>'10 th ಸಾಪಲ್ಯ ಪರೀಕ್ಷೆ'!U33</f>
        <v>19.0</v>
      </c>
      <c r="H26" s="121">
        <f>100*G26/20</f>
        <v>95.0</v>
      </c>
      <c r="I26" s="121">
        <f>G26-E26</f>
        <v>8.5</v>
      </c>
      <c r="J26" s="121">
        <f>100*I26/20</f>
        <v>42.5</v>
      </c>
      <c r="K26" s="122"/>
    </row>
    <row r="27" spans="8:8">
      <c r="A27" s="119">
        <v>23.0</v>
      </c>
      <c r="B27" s="120" t="s">
        <v>332</v>
      </c>
      <c r="C27" s="119" t="s">
        <v>306</v>
      </c>
      <c r="D27" s="119" t="s">
        <v>341</v>
      </c>
      <c r="E27" s="121">
        <v>9.0</v>
      </c>
      <c r="F27" s="121">
        <f>100*E27/20</f>
        <v>45.0</v>
      </c>
      <c r="G27" s="121">
        <f>'10 th ಸಾಪಲ್ಯ ಪರೀಕ್ಷೆ'!U34</f>
        <v>17.0</v>
      </c>
      <c r="H27" s="121">
        <f>100*G27/20</f>
        <v>85.0</v>
      </c>
      <c r="I27" s="121">
        <f>G27-E27</f>
        <v>8.0</v>
      </c>
      <c r="J27" s="121">
        <f>100*I27/20</f>
        <v>40.0</v>
      </c>
      <c r="K27" s="122"/>
    </row>
    <row r="28" spans="8:8">
      <c r="A28" s="119">
        <v>24.0</v>
      </c>
      <c r="B28" s="120" t="s">
        <v>333</v>
      </c>
      <c r="C28" s="119" t="s">
        <v>306</v>
      </c>
      <c r="D28" s="119" t="s">
        <v>341</v>
      </c>
      <c r="E28" s="121">
        <v>15.0</v>
      </c>
      <c r="F28" s="121">
        <f>100*E28/20</f>
        <v>75.0</v>
      </c>
      <c r="G28" s="121">
        <f>'10 th ಸಾಪಲ್ಯ ಪರೀಕ್ಷೆ'!U35</f>
        <v>19.0</v>
      </c>
      <c r="H28" s="121">
        <f>100*G28/20</f>
        <v>95.0</v>
      </c>
      <c r="I28" s="121">
        <f>G28-E28</f>
        <v>4.0</v>
      </c>
      <c r="J28" s="121">
        <f>100*I28/20</f>
        <v>20.0</v>
      </c>
      <c r="K28" s="122"/>
    </row>
    <row r="29" spans="8:8">
      <c r="A29" s="119">
        <v>25.0</v>
      </c>
      <c r="B29" s="120" t="s">
        <v>334</v>
      </c>
      <c r="C29" s="119" t="s">
        <v>306</v>
      </c>
      <c r="D29" s="119" t="s">
        <v>341</v>
      </c>
      <c r="E29" s="121">
        <v>12.0</v>
      </c>
      <c r="F29" s="121">
        <f>100*E29/20</f>
        <v>60.0</v>
      </c>
      <c r="G29" s="121">
        <f>'10 th ಸಾಪಲ್ಯ ಪರೀಕ್ಷೆ'!U36</f>
        <v>18.0</v>
      </c>
      <c r="H29" s="121">
        <f>100*G29/20</f>
        <v>90.0</v>
      </c>
      <c r="I29" s="121">
        <f>G29-E29</f>
        <v>6.0</v>
      </c>
      <c r="J29" s="121">
        <f>100*I29/20</f>
        <v>30.0</v>
      </c>
      <c r="K29" s="122"/>
    </row>
    <row r="30" spans="8:8">
      <c r="A30" s="119">
        <v>26.0</v>
      </c>
      <c r="B30" s="120" t="s">
        <v>335</v>
      </c>
      <c r="C30" s="119" t="s">
        <v>306</v>
      </c>
      <c r="D30" s="119" t="s">
        <v>341</v>
      </c>
      <c r="E30" s="121">
        <v>9.0</v>
      </c>
      <c r="F30" s="121">
        <f>100*E30/20</f>
        <v>45.0</v>
      </c>
      <c r="G30" s="121">
        <f>'10 th ಸಾಪಲ್ಯ ಪರೀಕ್ಷೆ'!U37</f>
        <v>19.0</v>
      </c>
      <c r="H30" s="121">
        <f>100*G30/20</f>
        <v>95.0</v>
      </c>
      <c r="I30" s="121">
        <f>G30-E30</f>
        <v>10.0</v>
      </c>
      <c r="J30" s="121">
        <f>100*I30/20</f>
        <v>50.0</v>
      </c>
      <c r="K30" s="122"/>
    </row>
    <row r="31" spans="8:8">
      <c r="A31" s="119">
        <v>27.0</v>
      </c>
      <c r="B31" s="120" t="s">
        <v>336</v>
      </c>
      <c r="C31" s="119" t="s">
        <v>306</v>
      </c>
      <c r="D31" s="119" t="s">
        <v>341</v>
      </c>
      <c r="E31" s="121">
        <v>10.0</v>
      </c>
      <c r="F31" s="121">
        <f>100*E31/20</f>
        <v>50.0</v>
      </c>
      <c r="G31" s="121">
        <f>'10 th ಸಾಪಲ್ಯ ಪರೀಕ್ಷೆ'!U38</f>
        <v>19.0</v>
      </c>
      <c r="H31" s="121">
        <f>100*G31/20</f>
        <v>95.0</v>
      </c>
      <c r="I31" s="121">
        <f>G31-E31</f>
        <v>9.0</v>
      </c>
      <c r="J31" s="121">
        <f>100*I31/20</f>
        <v>45.0</v>
      </c>
      <c r="K31" s="122"/>
    </row>
    <row r="32" spans="8:8">
      <c r="A32" s="119">
        <v>28.0</v>
      </c>
      <c r="B32" s="120" t="s">
        <v>337</v>
      </c>
      <c r="C32" s="119" t="s">
        <v>306</v>
      </c>
      <c r="D32" s="119" t="s">
        <v>341</v>
      </c>
      <c r="E32" s="121">
        <v>10.0</v>
      </c>
      <c r="F32" s="121">
        <f>100*E32/20</f>
        <v>50.0</v>
      </c>
      <c r="G32" s="121">
        <f>'10 th ಸಾಪಲ್ಯ ಪರೀಕ್ಷೆ'!U39</f>
        <v>14.0</v>
      </c>
      <c r="H32" s="121">
        <f>100*G32/20</f>
        <v>70.0</v>
      </c>
      <c r="I32" s="121">
        <f>G32-E32</f>
        <v>4.0</v>
      </c>
      <c r="J32" s="121">
        <f>100*I32/20</f>
        <v>20.0</v>
      </c>
      <c r="K32" s="122"/>
    </row>
    <row r="33" spans="8:8">
      <c r="A33" s="119">
        <v>29.0</v>
      </c>
      <c r="B33" s="120" t="s">
        <v>338</v>
      </c>
      <c r="C33" s="119" t="s">
        <v>306</v>
      </c>
      <c r="D33" s="119" t="s">
        <v>341</v>
      </c>
      <c r="E33" s="121">
        <v>10.0</v>
      </c>
      <c r="F33" s="121">
        <f>100*E33/20</f>
        <v>50.0</v>
      </c>
      <c r="G33" s="121">
        <f>'10 th ಸಾಪಲ್ಯ ಪರೀಕ್ಷೆ'!U40</f>
        <v>16.0</v>
      </c>
      <c r="H33" s="121">
        <f>100*G33/20</f>
        <v>80.0</v>
      </c>
      <c r="I33" s="121">
        <f>G33-E33</f>
        <v>6.0</v>
      </c>
      <c r="J33" s="121">
        <f>100*I33/20</f>
        <v>30.0</v>
      </c>
      <c r="K33" s="122"/>
    </row>
    <row r="34" spans="8:8">
      <c r="A34" s="119">
        <v>30.0</v>
      </c>
      <c r="B34" s="120" t="s">
        <v>339</v>
      </c>
      <c r="C34" s="119" t="s">
        <v>306</v>
      </c>
      <c r="D34" s="119" t="s">
        <v>341</v>
      </c>
      <c r="E34" s="121">
        <v>9.0</v>
      </c>
      <c r="F34" s="121">
        <f>100*E34/20</f>
        <v>45.0</v>
      </c>
      <c r="G34" s="121">
        <f>'10 th ಸಾಪಲ್ಯ ಪರೀಕ್ಷೆ'!U41</f>
        <v>14.0</v>
      </c>
      <c r="H34" s="121">
        <f>100*G34/20</f>
        <v>70.0</v>
      </c>
      <c r="I34" s="121">
        <f>G34-E34</f>
        <v>5.0</v>
      </c>
      <c r="J34" s="121">
        <f>100*I34/20</f>
        <v>25.0</v>
      </c>
      <c r="K34" s="122"/>
    </row>
    <row r="35" spans="8:8">
      <c r="A35" s="119">
        <v>31.0</v>
      </c>
      <c r="B35" s="120" t="s">
        <v>340</v>
      </c>
      <c r="C35" s="119" t="s">
        <v>306</v>
      </c>
      <c r="D35" s="119" t="s">
        <v>341</v>
      </c>
      <c r="E35" s="121">
        <v>10.5</v>
      </c>
      <c r="F35" s="121">
        <f>100*E35/20</f>
        <v>52.5</v>
      </c>
      <c r="G35" s="121">
        <f>'10 th ಸಾಪಲ್ಯ ಪರೀಕ್ಷೆ'!U42</f>
        <v>17.0</v>
      </c>
      <c r="H35" s="121">
        <f>100*G35/20</f>
        <v>85.0</v>
      </c>
      <c r="I35" s="121">
        <f>G35-E35</f>
        <v>6.5</v>
      </c>
      <c r="J35" s="121">
        <f>100*I35/20</f>
        <v>32.5</v>
      </c>
      <c r="K35" s="122"/>
    </row>
    <row r="36" spans="8:8">
      <c r="A36" s="127">
        <v>32.0</v>
      </c>
      <c r="B36" s="128" t="s">
        <v>342</v>
      </c>
      <c r="C36" s="127" t="s">
        <v>343</v>
      </c>
      <c r="D36" s="127" t="s">
        <v>345</v>
      </c>
      <c r="E36" s="129">
        <v>13.5</v>
      </c>
      <c r="F36" s="129">
        <f>100*E36/20</f>
        <v>67.5</v>
      </c>
      <c r="G36" s="129">
        <f>'10 th ಸಾಪಲ್ಯ ಪರೀಕ್ಷೆ'!U43</f>
        <v>20.0</v>
      </c>
      <c r="H36" s="129">
        <f>100*G36/20</f>
        <v>100.0</v>
      </c>
      <c r="I36" s="129">
        <f>G36-E36</f>
        <v>6.5</v>
      </c>
      <c r="J36" s="129">
        <f>100*I36/20</f>
        <v>32.5</v>
      </c>
      <c r="K36" s="130"/>
    </row>
    <row r="37" spans="8:8">
      <c r="A37" s="127">
        <v>33.0</v>
      </c>
      <c r="B37" s="128" t="s">
        <v>346</v>
      </c>
      <c r="C37" s="127" t="s">
        <v>343</v>
      </c>
      <c r="D37" s="127" t="s">
        <v>345</v>
      </c>
      <c r="E37" s="129">
        <v>15.0</v>
      </c>
      <c r="F37" s="129">
        <f>100*E37/20</f>
        <v>75.0</v>
      </c>
      <c r="G37" s="129">
        <f>'10 th ಸಾಪಲ್ಯ ಪರೀಕ್ಷೆ'!U44</f>
        <v>20.0</v>
      </c>
      <c r="H37" s="129">
        <f>100*G37/20</f>
        <v>100.0</v>
      </c>
      <c r="I37" s="129">
        <f>G37-E37</f>
        <v>5.0</v>
      </c>
      <c r="J37" s="129">
        <f>100*I37/20</f>
        <v>25.0</v>
      </c>
      <c r="K37" s="130"/>
    </row>
    <row r="38" spans="8:8">
      <c r="A38" s="127">
        <v>34.0</v>
      </c>
      <c r="B38" s="128" t="s">
        <v>348</v>
      </c>
      <c r="C38" s="127" t="s">
        <v>343</v>
      </c>
      <c r="D38" s="127" t="s">
        <v>345</v>
      </c>
      <c r="E38" s="129">
        <v>10.0</v>
      </c>
      <c r="F38" s="129">
        <f>100*E38/20</f>
        <v>50.0</v>
      </c>
      <c r="G38" s="129">
        <f>'10 th ಸಾಪಲ್ಯ ಪರೀಕ್ಷೆ'!U46</f>
        <v>16.0</v>
      </c>
      <c r="H38" s="129">
        <f>100*G38/20</f>
        <v>80.0</v>
      </c>
      <c r="I38" s="129">
        <f>G38-E38</f>
        <v>6.0</v>
      </c>
      <c r="J38" s="129">
        <f>100*I38/20</f>
        <v>30.0</v>
      </c>
      <c r="K38" s="130"/>
    </row>
    <row r="39" spans="8:8">
      <c r="A39" s="127">
        <v>35.0</v>
      </c>
      <c r="B39" s="128" t="s">
        <v>349</v>
      </c>
      <c r="C39" s="127" t="s">
        <v>343</v>
      </c>
      <c r="D39" s="127" t="s">
        <v>345</v>
      </c>
      <c r="E39" s="129">
        <v>14.0</v>
      </c>
      <c r="F39" s="129">
        <f>100*E39/20</f>
        <v>70.0</v>
      </c>
      <c r="G39" s="129">
        <f>'10 th ಸಾಪಲ್ಯ ಪರೀಕ್ಷೆ'!U47</f>
        <v>20.0</v>
      </c>
      <c r="H39" s="129">
        <f>100*G39/20</f>
        <v>100.0</v>
      </c>
      <c r="I39" s="129">
        <f>G39-E39</f>
        <v>6.0</v>
      </c>
      <c r="J39" s="129">
        <f>100*I39/20</f>
        <v>30.0</v>
      </c>
      <c r="K39" s="130"/>
    </row>
    <row r="40" spans="8:8">
      <c r="A40" s="127">
        <v>36.0</v>
      </c>
      <c r="B40" s="128" t="s">
        <v>354</v>
      </c>
      <c r="C40" s="127" t="s">
        <v>343</v>
      </c>
      <c r="D40" s="127" t="s">
        <v>345</v>
      </c>
      <c r="E40" s="129">
        <v>14.0</v>
      </c>
      <c r="F40" s="129">
        <f>100*E40/20</f>
        <v>70.0</v>
      </c>
      <c r="G40" s="129">
        <f>'10 th ಸಾಪಲ್ಯ ಪರೀಕ್ಷೆ'!U51</f>
        <v>20.0</v>
      </c>
      <c r="H40" s="129">
        <f>100*G40/20</f>
        <v>100.0</v>
      </c>
      <c r="I40" s="129">
        <f>G40-E40</f>
        <v>6.0</v>
      </c>
      <c r="J40" s="129">
        <f>100*I40/20</f>
        <v>30.0</v>
      </c>
      <c r="K40" s="130"/>
    </row>
    <row r="41" spans="8:8">
      <c r="A41" s="127">
        <v>37.0</v>
      </c>
      <c r="B41" s="128" t="s">
        <v>357</v>
      </c>
      <c r="C41" s="127" t="s">
        <v>343</v>
      </c>
      <c r="D41" s="127" t="s">
        <v>345</v>
      </c>
      <c r="E41" s="129">
        <v>9.5</v>
      </c>
      <c r="F41" s="129">
        <f>100*E41/20</f>
        <v>47.5</v>
      </c>
      <c r="G41" s="129">
        <f>'10 th ಸಾಪಲ್ಯ ಪರೀಕ್ಷೆ'!U54</f>
        <v>19.0</v>
      </c>
      <c r="H41" s="129">
        <f>100*G41/20</f>
        <v>95.0</v>
      </c>
      <c r="I41" s="129">
        <f>G41-E41</f>
        <v>9.5</v>
      </c>
      <c r="J41" s="129">
        <f>100*I41/20</f>
        <v>47.5</v>
      </c>
      <c r="K41" s="130"/>
    </row>
    <row r="42" spans="8:8">
      <c r="A42" s="127">
        <v>38.0</v>
      </c>
      <c r="B42" s="128" t="s">
        <v>358</v>
      </c>
      <c r="C42" s="127" t="s">
        <v>343</v>
      </c>
      <c r="D42" s="127" t="s">
        <v>345</v>
      </c>
      <c r="E42" s="129">
        <v>10.0</v>
      </c>
      <c r="F42" s="129">
        <f>100*E42/20</f>
        <v>50.0</v>
      </c>
      <c r="G42" s="129">
        <f>'10 th ಸಾಪಲ್ಯ ಪರೀಕ್ಷೆ'!U55</f>
        <v>20.0</v>
      </c>
      <c r="H42" s="129">
        <f>100*G42/20</f>
        <v>100.0</v>
      </c>
      <c r="I42" s="129">
        <f>G42-E42</f>
        <v>10.0</v>
      </c>
      <c r="J42" s="129">
        <f>100*I42/20</f>
        <v>50.0</v>
      </c>
      <c r="K42" s="130"/>
    </row>
    <row r="43" spans="8:8">
      <c r="A43" s="127">
        <v>39.0</v>
      </c>
      <c r="B43" s="128" t="s">
        <v>359</v>
      </c>
      <c r="C43" s="127" t="s">
        <v>343</v>
      </c>
      <c r="D43" s="127" t="s">
        <v>345</v>
      </c>
      <c r="E43" s="129">
        <v>4.0</v>
      </c>
      <c r="F43" s="129">
        <f>100*E43/20</f>
        <v>20.0</v>
      </c>
      <c r="G43" s="129">
        <f>'10 th ಸಾಪಲ್ಯ ಪರೀಕ್ಷೆ'!U56</f>
        <v>18.0</v>
      </c>
      <c r="H43" s="129">
        <f>100*G43/20</f>
        <v>90.0</v>
      </c>
      <c r="I43" s="129">
        <f>G43-E43</f>
        <v>14.0</v>
      </c>
      <c r="J43" s="129">
        <f>100*I43/20</f>
        <v>70.0</v>
      </c>
      <c r="K43" s="130"/>
    </row>
    <row r="44" spans="8:8">
      <c r="A44" s="127">
        <v>40.0</v>
      </c>
      <c r="B44" s="128" t="s">
        <v>360</v>
      </c>
      <c r="C44" s="127" t="s">
        <v>343</v>
      </c>
      <c r="D44" s="127" t="s">
        <v>345</v>
      </c>
      <c r="E44" s="129">
        <v>12.0</v>
      </c>
      <c r="F44" s="129">
        <f>100*E44/20</f>
        <v>60.0</v>
      </c>
      <c r="G44" s="129">
        <f>'10 th ಸಾಪಲ್ಯ ಪರೀಕ್ಷೆ'!U57</f>
        <v>17.0</v>
      </c>
      <c r="H44" s="129">
        <f>100*G44/20</f>
        <v>85.0</v>
      </c>
      <c r="I44" s="129">
        <f>G44-E44</f>
        <v>5.0</v>
      </c>
      <c r="J44" s="129">
        <f>100*I44/20</f>
        <v>25.0</v>
      </c>
      <c r="K44" s="130"/>
    </row>
    <row r="45" spans="8:8">
      <c r="A45" s="127">
        <v>41.0</v>
      </c>
      <c r="B45" s="128" t="s">
        <v>361</v>
      </c>
      <c r="C45" s="127" t="s">
        <v>343</v>
      </c>
      <c r="D45" s="127" t="s">
        <v>345</v>
      </c>
      <c r="E45" s="129">
        <v>12.5</v>
      </c>
      <c r="F45" s="129">
        <f>100*E45/20</f>
        <v>62.5</v>
      </c>
      <c r="G45" s="129">
        <f>'10 th ಸಾಪಲ್ಯ ಪರೀಕ್ಷೆ'!U58</f>
        <v>14.0</v>
      </c>
      <c r="H45" s="129">
        <f>100*G45/20</f>
        <v>70.0</v>
      </c>
      <c r="I45" s="129">
        <f>G45-E45</f>
        <v>1.5</v>
      </c>
      <c r="J45" s="129">
        <f>100*I45/20</f>
        <v>7.5</v>
      </c>
      <c r="K45" s="130"/>
    </row>
    <row r="46" spans="8:8">
      <c r="A46" s="127">
        <v>42.0</v>
      </c>
      <c r="B46" s="128" t="s">
        <v>362</v>
      </c>
      <c r="C46" s="127" t="s">
        <v>343</v>
      </c>
      <c r="D46" s="127" t="s">
        <v>345</v>
      </c>
      <c r="E46" s="129">
        <v>5.5</v>
      </c>
      <c r="F46" s="129">
        <f>100*E46/20</f>
        <v>27.5</v>
      </c>
      <c r="G46" s="129">
        <f>'10 th ಸಾಪಲ್ಯ ಪರೀಕ್ಷೆ'!U59</f>
        <v>15.0</v>
      </c>
      <c r="H46" s="129">
        <f>100*G46/20</f>
        <v>75.0</v>
      </c>
      <c r="I46" s="129">
        <f>G46-E46</f>
        <v>9.5</v>
      </c>
      <c r="J46" s="129">
        <f>100*I46/20</f>
        <v>47.5</v>
      </c>
      <c r="K46" s="130"/>
    </row>
    <row r="47" spans="8:8">
      <c r="A47" s="127">
        <v>43.0</v>
      </c>
      <c r="B47" s="128" t="s">
        <v>366</v>
      </c>
      <c r="C47" s="127" t="s">
        <v>343</v>
      </c>
      <c r="D47" s="127" t="s">
        <v>345</v>
      </c>
      <c r="E47" s="129">
        <v>11.0</v>
      </c>
      <c r="F47" s="129">
        <f>100*E47/20</f>
        <v>55.0</v>
      </c>
      <c r="G47" s="129">
        <f>'10 th ಸಾಪಲ್ಯ ಪರೀಕ್ಷೆ'!U63</f>
        <v>17.0</v>
      </c>
      <c r="H47" s="129">
        <f>100*G47/20</f>
        <v>85.0</v>
      </c>
      <c r="I47" s="129">
        <f>G47-E47</f>
        <v>6.0</v>
      </c>
      <c r="J47" s="129">
        <f>100*I47/20</f>
        <v>30.0</v>
      </c>
      <c r="K47" s="130"/>
    </row>
    <row r="48" spans="8:8">
      <c r="A48" s="131">
        <v>44.0</v>
      </c>
      <c r="B48" s="132" t="s">
        <v>367</v>
      </c>
      <c r="C48" s="131" t="s">
        <v>368</v>
      </c>
      <c r="D48" s="131" t="s">
        <v>369</v>
      </c>
      <c r="E48" s="113">
        <v>11.5</v>
      </c>
      <c r="F48" s="113">
        <f>100*E48/20</f>
        <v>57.5</v>
      </c>
      <c r="G48" s="113">
        <f>'10 th ಸಾಪಲ್ಯ ಪರೀಕ್ಷೆ'!U64</f>
        <v>19.0</v>
      </c>
      <c r="H48" s="113">
        <f>100*G48/20</f>
        <v>95.0</v>
      </c>
      <c r="I48" s="113">
        <f>G48-E48</f>
        <v>7.5</v>
      </c>
      <c r="J48" s="113">
        <f>100*I48/20</f>
        <v>37.5</v>
      </c>
      <c r="K48" s="112"/>
    </row>
    <row r="49" spans="8:8">
      <c r="A49" s="131">
        <v>45.0</v>
      </c>
      <c r="B49" s="132" t="s">
        <v>370</v>
      </c>
      <c r="C49" s="131" t="s">
        <v>368</v>
      </c>
      <c r="D49" s="131" t="s">
        <v>369</v>
      </c>
      <c r="E49" s="113">
        <v>13.0</v>
      </c>
      <c r="F49" s="113">
        <f>100*E49/20</f>
        <v>65.0</v>
      </c>
      <c r="G49" s="113">
        <f>'10 th ಸಾಪಲ್ಯ ಪರೀಕ್ಷೆ'!U65</f>
        <v>18.0</v>
      </c>
      <c r="H49" s="113">
        <f>100*G49/20</f>
        <v>90.0</v>
      </c>
      <c r="I49" s="113">
        <f>G49-E49</f>
        <v>5.0</v>
      </c>
      <c r="J49" s="113">
        <f>100*I49/20</f>
        <v>25.0</v>
      </c>
      <c r="K49" s="112"/>
    </row>
    <row r="50" spans="8:8">
      <c r="A50" s="131">
        <v>46.0</v>
      </c>
      <c r="B50" s="132" t="s">
        <v>372</v>
      </c>
      <c r="C50" s="131" t="s">
        <v>368</v>
      </c>
      <c r="D50" s="131" t="s">
        <v>369</v>
      </c>
      <c r="E50" s="113">
        <v>13.0</v>
      </c>
      <c r="F50" s="113">
        <f>100*E50/20</f>
        <v>65.0</v>
      </c>
      <c r="G50" s="113">
        <f>'10 th ಸಾಪಲ್ಯ ಪರೀಕ್ಷೆ'!U67</f>
        <v>18.0</v>
      </c>
      <c r="H50" s="113">
        <f>100*G50/20</f>
        <v>90.0</v>
      </c>
      <c r="I50" s="113">
        <f>G50-E50</f>
        <v>5.0</v>
      </c>
      <c r="J50" s="113">
        <f>100*I50/20</f>
        <v>25.0</v>
      </c>
      <c r="K50" s="112"/>
    </row>
    <row r="51" spans="8:8">
      <c r="A51" s="131">
        <v>47.0</v>
      </c>
      <c r="B51" s="132" t="s">
        <v>373</v>
      </c>
      <c r="C51" s="131" t="s">
        <v>368</v>
      </c>
      <c r="D51" s="131" t="s">
        <v>369</v>
      </c>
      <c r="E51" s="113">
        <v>13.0</v>
      </c>
      <c r="F51" s="113">
        <f>100*E51/20</f>
        <v>65.0</v>
      </c>
      <c r="G51" s="113">
        <f>'10 th ಸಾಪಲ್ಯ ಪರೀಕ್ಷೆ'!U68</f>
        <v>18.0</v>
      </c>
      <c r="H51" s="113">
        <f>100*G51/20</f>
        <v>90.0</v>
      </c>
      <c r="I51" s="113">
        <f>G51-E51</f>
        <v>5.0</v>
      </c>
      <c r="J51" s="113">
        <f>100*I51/20</f>
        <v>25.0</v>
      </c>
      <c r="K51" s="112"/>
    </row>
    <row r="52" spans="8:8">
      <c r="A52" s="131">
        <v>48.0</v>
      </c>
      <c r="B52" s="132" t="s">
        <v>374</v>
      </c>
      <c r="C52" s="131" t="s">
        <v>368</v>
      </c>
      <c r="D52" s="131" t="s">
        <v>369</v>
      </c>
      <c r="E52" s="113">
        <v>10.5</v>
      </c>
      <c r="F52" s="113">
        <f>100*E52/20</f>
        <v>52.5</v>
      </c>
      <c r="G52" s="113">
        <f>'10 th ಸಾಪಲ್ಯ ಪರೀಕ್ಷೆ'!U69</f>
        <v>16.0</v>
      </c>
      <c r="H52" s="113">
        <f>100*G52/20</f>
        <v>80.0</v>
      </c>
      <c r="I52" s="113">
        <f>G52-E52</f>
        <v>5.5</v>
      </c>
      <c r="J52" s="113">
        <f>100*I52/20</f>
        <v>27.5</v>
      </c>
      <c r="K52" s="112"/>
    </row>
    <row r="53" spans="8:8">
      <c r="A53" s="131">
        <v>49.0</v>
      </c>
      <c r="B53" s="132" t="s">
        <v>375</v>
      </c>
      <c r="C53" s="131" t="s">
        <v>368</v>
      </c>
      <c r="D53" s="131" t="s">
        <v>369</v>
      </c>
      <c r="E53" s="113">
        <v>9.5</v>
      </c>
      <c r="F53" s="113">
        <f>100*E53/20</f>
        <v>47.5</v>
      </c>
      <c r="G53" s="113">
        <f>'10 th ಸಾಪಲ್ಯ ಪರೀಕ್ಷೆ'!U70</f>
        <v>17.0</v>
      </c>
      <c r="H53" s="113">
        <f>100*G53/20</f>
        <v>85.0</v>
      </c>
      <c r="I53" s="113">
        <f>G53-E53</f>
        <v>7.5</v>
      </c>
      <c r="J53" s="113">
        <f>100*I53/20</f>
        <v>37.5</v>
      </c>
      <c r="K53" s="112"/>
    </row>
    <row r="54" spans="8:8">
      <c r="A54" s="131">
        <v>50.0</v>
      </c>
      <c r="B54" s="132" t="s">
        <v>376</v>
      </c>
      <c r="C54" s="131" t="s">
        <v>368</v>
      </c>
      <c r="D54" s="131" t="s">
        <v>369</v>
      </c>
      <c r="E54" s="113">
        <v>14.0</v>
      </c>
      <c r="F54" s="113">
        <f>100*E54/20</f>
        <v>70.0</v>
      </c>
      <c r="G54" s="113">
        <f>'10 th ಸಾಪಲ್ಯ ಪರೀಕ್ಷೆ'!U71</f>
        <v>18.0</v>
      </c>
      <c r="H54" s="113">
        <f>100*G54/20</f>
        <v>90.0</v>
      </c>
      <c r="I54" s="113">
        <f>G54-E54</f>
        <v>4.0</v>
      </c>
      <c r="J54" s="113">
        <f>100*I54/20</f>
        <v>20.0</v>
      </c>
      <c r="K54" s="112"/>
    </row>
    <row r="55" spans="8:8">
      <c r="A55" s="131">
        <v>51.0</v>
      </c>
      <c r="B55" s="132" t="s">
        <v>378</v>
      </c>
      <c r="C55" s="131" t="s">
        <v>368</v>
      </c>
      <c r="D55" s="131" t="s">
        <v>369</v>
      </c>
      <c r="E55" s="113">
        <v>11.0</v>
      </c>
      <c r="F55" s="113">
        <f>100*E55/20</f>
        <v>55.0</v>
      </c>
      <c r="G55" s="113">
        <f>'10 th ಸಾಪಲ್ಯ ಪರೀಕ್ಷೆ'!U73</f>
        <v>14.0</v>
      </c>
      <c r="H55" s="113">
        <f>100*G55/20</f>
        <v>70.0</v>
      </c>
      <c r="I55" s="113">
        <f>G55-E55</f>
        <v>3.0</v>
      </c>
      <c r="J55" s="113">
        <f>100*I55/20</f>
        <v>15.0</v>
      </c>
      <c r="K55" s="112"/>
    </row>
    <row r="56" spans="8:8">
      <c r="A56" s="131">
        <v>52.0</v>
      </c>
      <c r="B56" s="132" t="s">
        <v>379</v>
      </c>
      <c r="C56" s="131" t="s">
        <v>368</v>
      </c>
      <c r="D56" s="131" t="s">
        <v>369</v>
      </c>
      <c r="E56" s="113">
        <v>12.0</v>
      </c>
      <c r="F56" s="113">
        <f>100*E56/20</f>
        <v>60.0</v>
      </c>
      <c r="G56" s="113">
        <f>'10 th ಸಾಪಲ್ಯ ಪರೀಕ್ಷೆ'!U74</f>
        <v>19.0</v>
      </c>
      <c r="H56" s="113">
        <f>100*G56/20</f>
        <v>95.0</v>
      </c>
      <c r="I56" s="113">
        <f>G56-E56</f>
        <v>7.0</v>
      </c>
      <c r="J56" s="113">
        <f>100*I56/20</f>
        <v>35.0</v>
      </c>
      <c r="K56" s="112"/>
    </row>
    <row r="57" spans="8:8">
      <c r="A57" s="131">
        <v>53.0</v>
      </c>
      <c r="B57" s="132" t="s">
        <v>381</v>
      </c>
      <c r="C57" s="131" t="s">
        <v>368</v>
      </c>
      <c r="D57" s="131" t="s">
        <v>369</v>
      </c>
      <c r="E57" s="113">
        <v>7.0</v>
      </c>
      <c r="F57" s="113">
        <f>100*E57/20</f>
        <v>35.0</v>
      </c>
      <c r="G57" s="113">
        <f>'10 th ಸಾಪಲ್ಯ ಪರೀಕ್ಷೆ'!U76</f>
        <v>19.0</v>
      </c>
      <c r="H57" s="113">
        <f>100*G57/20</f>
        <v>95.0</v>
      </c>
      <c r="I57" s="113">
        <f>G57-E57</f>
        <v>12.0</v>
      </c>
      <c r="J57" s="113">
        <f>100*I57/20</f>
        <v>60.0</v>
      </c>
      <c r="K57" s="112"/>
    </row>
    <row r="58" spans="8:8">
      <c r="A58" s="131">
        <v>54.0</v>
      </c>
      <c r="B58" s="132" t="s">
        <v>382</v>
      </c>
      <c r="C58" s="131" t="s">
        <v>368</v>
      </c>
      <c r="D58" s="131" t="s">
        <v>369</v>
      </c>
      <c r="E58" s="113">
        <v>12.5</v>
      </c>
      <c r="F58" s="113">
        <f>100*E58/20</f>
        <v>62.5</v>
      </c>
      <c r="G58" s="113">
        <f>'10 th ಸಾಪಲ್ಯ ಪರೀಕ್ಷೆ'!U77</f>
        <v>14.0</v>
      </c>
      <c r="H58" s="113">
        <f>100*G58/20</f>
        <v>70.0</v>
      </c>
      <c r="I58" s="113">
        <f>G58-E58</f>
        <v>1.5</v>
      </c>
      <c r="J58" s="113">
        <f>100*I58/20</f>
        <v>7.5</v>
      </c>
      <c r="K58" s="112"/>
    </row>
    <row r="59" spans="8:8">
      <c r="A59" s="131">
        <v>55.0</v>
      </c>
      <c r="B59" s="132" t="s">
        <v>383</v>
      </c>
      <c r="C59" s="131" t="s">
        <v>368</v>
      </c>
      <c r="D59" s="131" t="s">
        <v>369</v>
      </c>
      <c r="E59" s="113">
        <v>13.0</v>
      </c>
      <c r="F59" s="113">
        <f>100*E59/20</f>
        <v>65.0</v>
      </c>
      <c r="G59" s="113">
        <f>'10 th ಸಾಪಲ್ಯ ಪರೀಕ್ಷೆ'!U78</f>
        <v>17.0</v>
      </c>
      <c r="H59" s="113">
        <f>100*G59/20</f>
        <v>85.0</v>
      </c>
      <c r="I59" s="113">
        <f>G59-E59</f>
        <v>4.0</v>
      </c>
      <c r="J59" s="113">
        <f>100*I59/20</f>
        <v>20.0</v>
      </c>
      <c r="K59" s="112"/>
    </row>
    <row r="60" spans="8:8">
      <c r="A60" s="131">
        <v>56.0</v>
      </c>
      <c r="B60" s="132" t="s">
        <v>384</v>
      </c>
      <c r="C60" s="131" t="s">
        <v>368</v>
      </c>
      <c r="D60" s="131" t="s">
        <v>369</v>
      </c>
      <c r="E60" s="113">
        <v>10.0</v>
      </c>
      <c r="F60" s="113">
        <f>100*E60/20</f>
        <v>50.0</v>
      </c>
      <c r="G60" s="113">
        <f>'10 th ಸಾಪಲ್ಯ ಪರೀಕ್ಷೆ'!U79</f>
        <v>16.0</v>
      </c>
      <c r="H60" s="113">
        <f>100*G60/20</f>
        <v>80.0</v>
      </c>
      <c r="I60" s="113">
        <f>G60-E60</f>
        <v>6.0</v>
      </c>
      <c r="J60" s="113">
        <f>100*I60/20</f>
        <v>30.0</v>
      </c>
      <c r="K60" s="112"/>
    </row>
    <row r="61" spans="8:8">
      <c r="A61" s="131">
        <v>57.0</v>
      </c>
      <c r="B61" s="132" t="s">
        <v>385</v>
      </c>
      <c r="C61" s="131" t="s">
        <v>368</v>
      </c>
      <c r="D61" s="131" t="s">
        <v>369</v>
      </c>
      <c r="E61" s="113">
        <v>9.0</v>
      </c>
      <c r="F61" s="113">
        <f>100*E61/20</f>
        <v>45.0</v>
      </c>
      <c r="G61" s="113">
        <f>'10 th ಸಾಪಲ್ಯ ಪರೀಕ್ಷೆ'!U80</f>
        <v>14.0</v>
      </c>
      <c r="H61" s="113">
        <f>100*G61/20</f>
        <v>70.0</v>
      </c>
      <c r="I61" s="113">
        <f>G61-E61</f>
        <v>5.0</v>
      </c>
      <c r="J61" s="113">
        <f>100*I61/20</f>
        <v>25.0</v>
      </c>
      <c r="K61" s="112"/>
    </row>
    <row r="62" spans="8:8">
      <c r="A62" s="131">
        <v>58.0</v>
      </c>
      <c r="B62" s="132" t="s">
        <v>386</v>
      </c>
      <c r="C62" s="131" t="s">
        <v>368</v>
      </c>
      <c r="D62" s="131" t="s">
        <v>369</v>
      </c>
      <c r="E62" s="113">
        <v>9.0</v>
      </c>
      <c r="F62" s="113">
        <f>100*E62/20</f>
        <v>45.0</v>
      </c>
      <c r="G62" s="113">
        <f>'10 th ಸಾಪಲ್ಯ ಪರೀಕ್ಷೆ'!U81</f>
        <v>14.0</v>
      </c>
      <c r="H62" s="113">
        <f>100*G62/20</f>
        <v>70.0</v>
      </c>
      <c r="I62" s="113">
        <f>G62-E62</f>
        <v>5.0</v>
      </c>
      <c r="J62" s="113">
        <f>100*I62/20</f>
        <v>25.0</v>
      </c>
      <c r="K62" s="112"/>
    </row>
    <row r="63" spans="8:8" ht="26.5" customHeight="1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</row>
    <row r="64" spans="8:8" ht="32.75" customHeight="1">
      <c r="A64" s="134" t="s">
        <v>411</v>
      </c>
      <c r="B64" s="134"/>
      <c r="C64" s="134"/>
      <c r="D64" s="134"/>
      <c r="E64" s="134"/>
      <c r="F64" s="134"/>
      <c r="G64" s="134"/>
      <c r="H64" s="134"/>
      <c r="I64" s="134"/>
      <c r="J64" s="134"/>
      <c r="K64" s="134"/>
    </row>
    <row r="65" spans="8:8" s="135" ht="16.25" customFormat="1">
      <c r="A65" s="117">
        <v>1.0</v>
      </c>
      <c r="B65" s="136" t="s">
        <v>467</v>
      </c>
      <c r="C65" s="117" t="s">
        <v>468</v>
      </c>
      <c r="D65" s="117" t="s">
        <v>469</v>
      </c>
      <c r="E65" s="117">
        <v>4.5</v>
      </c>
      <c r="F65" s="117">
        <f>100*E65/20</f>
        <v>22.5</v>
      </c>
      <c r="G65" s="117"/>
      <c r="H65" s="117"/>
      <c r="I65" s="117"/>
      <c r="J65" s="117"/>
      <c r="K65" s="117"/>
      <c r="L65" s="137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5"/>
      <c r="IB65" s="55"/>
      <c r="IC65" s="55"/>
      <c r="ID65" s="55"/>
      <c r="IE65" s="55"/>
      <c r="IF65" s="55"/>
      <c r="IG65" s="55"/>
      <c r="IH65" s="55"/>
      <c r="II65" s="55"/>
      <c r="IJ65" s="55"/>
      <c r="IK65" s="55"/>
      <c r="IL65" s="55"/>
      <c r="IM65" s="55"/>
      <c r="IN65" s="55"/>
      <c r="IO65" s="55"/>
      <c r="IP65" s="55"/>
      <c r="IQ65" s="55"/>
      <c r="IR65" s="55"/>
      <c r="IS65" s="55"/>
      <c r="IT65" s="55"/>
      <c r="IU65" s="55"/>
      <c r="IV65" s="55"/>
    </row>
    <row r="66" spans="8:8" s="135" ht="16.25" customFormat="1">
      <c r="A66" s="117">
        <v>2.0</v>
      </c>
      <c r="B66" s="136" t="s">
        <v>470</v>
      </c>
      <c r="C66" s="117" t="s">
        <v>468</v>
      </c>
      <c r="D66" s="117" t="s">
        <v>469</v>
      </c>
      <c r="E66" s="117">
        <v>7.0</v>
      </c>
      <c r="F66" s="117">
        <f>100*E66/20</f>
        <v>35.0</v>
      </c>
      <c r="G66" s="117"/>
      <c r="H66" s="117"/>
      <c r="I66" s="117"/>
      <c r="J66" s="117"/>
      <c r="K66" s="117"/>
      <c r="L66" s="137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  <c r="HU66" s="55"/>
      <c r="HV66" s="55"/>
      <c r="HW66" s="55"/>
      <c r="HX66" s="55"/>
      <c r="HY66" s="55"/>
      <c r="HZ66" s="55"/>
      <c r="IA66" s="55"/>
      <c r="IB66" s="55"/>
      <c r="IC66" s="55"/>
      <c r="ID66" s="55"/>
      <c r="IE66" s="55"/>
      <c r="IF66" s="55"/>
      <c r="IG66" s="55"/>
      <c r="IH66" s="55"/>
      <c r="II66" s="55"/>
      <c r="IJ66" s="55"/>
      <c r="IK66" s="55"/>
      <c r="IL66" s="55"/>
      <c r="IM66" s="55"/>
      <c r="IN66" s="55"/>
      <c r="IO66" s="55"/>
      <c r="IP66" s="55"/>
      <c r="IQ66" s="55"/>
      <c r="IR66" s="55"/>
      <c r="IS66" s="55"/>
      <c r="IT66" s="55"/>
      <c r="IU66" s="55"/>
      <c r="IV66" s="55"/>
    </row>
    <row r="67" spans="8:8" s="135" ht="16.25" customFormat="1">
      <c r="A67" s="117">
        <v>3.0</v>
      </c>
      <c r="B67" s="136" t="s">
        <v>471</v>
      </c>
      <c r="C67" s="117" t="s">
        <v>468</v>
      </c>
      <c r="D67" s="117" t="s">
        <v>469</v>
      </c>
      <c r="E67" s="117">
        <v>9.5</v>
      </c>
      <c r="F67" s="117">
        <f>100*E67/20</f>
        <v>47.5</v>
      </c>
      <c r="G67" s="117"/>
      <c r="H67" s="117"/>
      <c r="I67" s="117"/>
      <c r="J67" s="117"/>
      <c r="K67" s="117"/>
      <c r="L67" s="137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  <c r="HU67" s="55"/>
      <c r="HV67" s="55"/>
      <c r="HW67" s="55"/>
      <c r="HX67" s="55"/>
      <c r="HY67" s="55"/>
      <c r="HZ67" s="55"/>
      <c r="IA67" s="55"/>
      <c r="IB67" s="55"/>
      <c r="IC67" s="55"/>
      <c r="ID67" s="55"/>
      <c r="IE67" s="55"/>
      <c r="IF67" s="55"/>
      <c r="IG67" s="55"/>
      <c r="IH67" s="55"/>
      <c r="II67" s="55"/>
      <c r="IJ67" s="55"/>
      <c r="IK67" s="55"/>
      <c r="IL67" s="55"/>
      <c r="IM67" s="55"/>
      <c r="IN67" s="55"/>
      <c r="IO67" s="55"/>
      <c r="IP67" s="55"/>
      <c r="IQ67" s="55"/>
      <c r="IR67" s="55"/>
      <c r="IS67" s="55"/>
      <c r="IT67" s="55"/>
      <c r="IU67" s="55"/>
      <c r="IV67" s="55"/>
    </row>
    <row r="68" spans="8:8" s="135" ht="16.25" customFormat="1">
      <c r="A68" s="117">
        <v>4.0</v>
      </c>
      <c r="B68" s="136" t="s">
        <v>472</v>
      </c>
      <c r="C68" s="117" t="s">
        <v>468</v>
      </c>
      <c r="D68" s="117" t="s">
        <v>469</v>
      </c>
      <c r="E68" s="117">
        <v>8.0</v>
      </c>
      <c r="F68" s="117">
        <f>100*E68/20</f>
        <v>40.0</v>
      </c>
      <c r="G68" s="117"/>
      <c r="H68" s="117"/>
      <c r="I68" s="117"/>
      <c r="J68" s="117"/>
      <c r="K68" s="117"/>
      <c r="L68" s="137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  <c r="HU68" s="55"/>
      <c r="HV68" s="55"/>
      <c r="HW68" s="55"/>
      <c r="HX68" s="55"/>
      <c r="HY68" s="55"/>
      <c r="HZ68" s="55"/>
      <c r="IA68" s="55"/>
      <c r="IB68" s="55"/>
      <c r="IC68" s="55"/>
      <c r="ID68" s="55"/>
      <c r="IE68" s="55"/>
      <c r="IF68" s="55"/>
      <c r="IG68" s="55"/>
      <c r="IH68" s="55"/>
      <c r="II68" s="55"/>
      <c r="IJ68" s="55"/>
      <c r="IK68" s="55"/>
      <c r="IL68" s="55"/>
      <c r="IM68" s="55"/>
      <c r="IN68" s="55"/>
      <c r="IO68" s="55"/>
      <c r="IP68" s="55"/>
      <c r="IQ68" s="55"/>
      <c r="IR68" s="55"/>
      <c r="IS68" s="55"/>
      <c r="IT68" s="55"/>
      <c r="IU68" s="55"/>
      <c r="IV68" s="55"/>
    </row>
    <row r="69" spans="8:8" s="135" ht="16.25" customFormat="1">
      <c r="A69" s="117">
        <v>5.0</v>
      </c>
      <c r="B69" s="136" t="s">
        <v>473</v>
      </c>
      <c r="C69" s="117" t="s">
        <v>468</v>
      </c>
      <c r="D69" s="117" t="s">
        <v>469</v>
      </c>
      <c r="E69" s="117">
        <v>9.0</v>
      </c>
      <c r="F69" s="117">
        <f>100*E69/20</f>
        <v>45.0</v>
      </c>
      <c r="G69" s="117"/>
      <c r="H69" s="117"/>
      <c r="I69" s="117"/>
      <c r="J69" s="117"/>
      <c r="K69" s="117"/>
      <c r="L69" s="137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  <c r="HU69" s="55"/>
      <c r="HV69" s="55"/>
      <c r="HW69" s="55"/>
      <c r="HX69" s="55"/>
      <c r="HY69" s="55"/>
      <c r="HZ69" s="55"/>
      <c r="IA69" s="55"/>
      <c r="IB69" s="55"/>
      <c r="IC69" s="55"/>
      <c r="ID69" s="55"/>
      <c r="IE69" s="55"/>
      <c r="IF69" s="55"/>
      <c r="IG69" s="55"/>
      <c r="IH69" s="55"/>
      <c r="II69" s="55"/>
      <c r="IJ69" s="55"/>
      <c r="IK69" s="55"/>
      <c r="IL69" s="55"/>
      <c r="IM69" s="55"/>
      <c r="IN69" s="55"/>
      <c r="IO69" s="55"/>
      <c r="IP69" s="55"/>
      <c r="IQ69" s="55"/>
      <c r="IR69" s="55"/>
      <c r="IS69" s="55"/>
      <c r="IT69" s="55"/>
      <c r="IU69" s="55"/>
      <c r="IV69" s="55"/>
    </row>
    <row r="70" spans="8:8" s="135" ht="16.25" customFormat="1">
      <c r="A70" s="115">
        <v>6.0</v>
      </c>
      <c r="B70" s="116" t="s">
        <v>475</v>
      </c>
      <c r="C70" s="117" t="s">
        <v>468</v>
      </c>
      <c r="D70" s="117" t="s">
        <v>469</v>
      </c>
      <c r="E70" s="117">
        <v>8.0</v>
      </c>
      <c r="F70" s="117">
        <f>100*E70/20</f>
        <v>40.0</v>
      </c>
      <c r="G70" s="117"/>
      <c r="H70" s="117"/>
      <c r="I70" s="117"/>
      <c r="J70" s="117"/>
      <c r="K70" s="117"/>
      <c r="L70" s="137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5"/>
      <c r="HT70" s="55"/>
      <c r="HU70" s="55"/>
      <c r="HV70" s="55"/>
      <c r="HW70" s="55"/>
      <c r="HX70" s="55"/>
      <c r="HY70" s="55"/>
      <c r="HZ70" s="55"/>
      <c r="IA70" s="55"/>
      <c r="IB70" s="55"/>
      <c r="IC70" s="55"/>
      <c r="ID70" s="55"/>
      <c r="IE70" s="55"/>
      <c r="IF70" s="55"/>
      <c r="IG70" s="55"/>
      <c r="IH70" s="55"/>
      <c r="II70" s="55"/>
      <c r="IJ70" s="55"/>
      <c r="IK70" s="55"/>
      <c r="IL70" s="55"/>
      <c r="IM70" s="55"/>
      <c r="IN70" s="55"/>
      <c r="IO70" s="55"/>
      <c r="IP70" s="55"/>
      <c r="IQ70" s="55"/>
      <c r="IR70" s="55"/>
      <c r="IS70" s="55"/>
      <c r="IT70" s="55"/>
      <c r="IU70" s="55"/>
      <c r="IV70" s="55"/>
    </row>
    <row r="71" spans="8:8">
      <c r="A71" s="115">
        <v>7.0</v>
      </c>
      <c r="B71" s="116" t="s">
        <v>476</v>
      </c>
      <c r="C71" s="117" t="s">
        <v>468</v>
      </c>
      <c r="D71" s="117" t="s">
        <v>469</v>
      </c>
      <c r="E71" s="117">
        <v>5.5</v>
      </c>
      <c r="F71" s="117">
        <f>100*E71/20</f>
        <v>27.5</v>
      </c>
      <c r="G71" s="117"/>
      <c r="H71" s="117"/>
      <c r="I71" s="117"/>
      <c r="J71" s="117"/>
      <c r="K71" s="117"/>
    </row>
    <row r="72" spans="8:8">
      <c r="A72" s="115">
        <v>8.0</v>
      </c>
      <c r="B72" s="116" t="s">
        <v>477</v>
      </c>
      <c r="C72" s="117" t="s">
        <v>468</v>
      </c>
      <c r="D72" s="117" t="s">
        <v>469</v>
      </c>
      <c r="E72" s="117">
        <v>7.0</v>
      </c>
      <c r="F72" s="117">
        <f>100*E72/20</f>
        <v>35.0</v>
      </c>
      <c r="G72" s="117"/>
      <c r="H72" s="117"/>
      <c r="I72" s="117"/>
      <c r="J72" s="117"/>
      <c r="K72" s="117"/>
    </row>
    <row r="73" spans="8:8">
      <c r="A73" s="115">
        <v>9.0</v>
      </c>
      <c r="B73" s="116" t="s">
        <v>478</v>
      </c>
      <c r="C73" s="117" t="s">
        <v>468</v>
      </c>
      <c r="D73" s="117" t="s">
        <v>469</v>
      </c>
      <c r="E73" s="117">
        <v>8.5</v>
      </c>
      <c r="F73" s="117">
        <f>100*E73/20</f>
        <v>42.5</v>
      </c>
      <c r="G73" s="117"/>
      <c r="H73" s="117"/>
      <c r="I73" s="117"/>
      <c r="J73" s="117"/>
      <c r="K73" s="117"/>
    </row>
    <row r="74" spans="8:8">
      <c r="A74" s="138">
        <v>10.0</v>
      </c>
      <c r="B74" s="139" t="s">
        <v>479</v>
      </c>
      <c r="C74" s="138" t="s">
        <v>480</v>
      </c>
      <c r="D74" s="138" t="s">
        <v>481</v>
      </c>
      <c r="E74" s="140">
        <v>10.0</v>
      </c>
      <c r="F74" s="117">
        <f>100*E74/20</f>
        <v>50.0</v>
      </c>
      <c r="G74" s="140"/>
      <c r="H74" s="140"/>
      <c r="I74" s="140"/>
      <c r="J74" s="140"/>
      <c r="K74" s="140"/>
    </row>
    <row r="75" spans="8:8">
      <c r="A75" s="138">
        <v>11.0</v>
      </c>
      <c r="B75" s="139" t="s">
        <v>482</v>
      </c>
      <c r="C75" s="138" t="s">
        <v>480</v>
      </c>
      <c r="D75" s="138" t="s">
        <v>481</v>
      </c>
      <c r="E75" s="140">
        <v>6.5</v>
      </c>
      <c r="F75" s="117">
        <f>100*E75/20</f>
        <v>32.5</v>
      </c>
      <c r="G75" s="140"/>
      <c r="H75" s="140"/>
      <c r="I75" s="140"/>
      <c r="J75" s="140"/>
      <c r="K75" s="140"/>
    </row>
    <row r="76" spans="8:8">
      <c r="A76" s="138">
        <v>12.0</v>
      </c>
      <c r="B76" s="139" t="s">
        <v>483</v>
      </c>
      <c r="C76" s="138" t="s">
        <v>480</v>
      </c>
      <c r="D76" s="138" t="s">
        <v>481</v>
      </c>
      <c r="E76" s="140">
        <v>8.0</v>
      </c>
      <c r="F76" s="117">
        <f>100*E76/20</f>
        <v>40.0</v>
      </c>
      <c r="G76" s="140"/>
      <c r="H76" s="140"/>
      <c r="I76" s="140"/>
      <c r="J76" s="140"/>
      <c r="K76" s="140"/>
    </row>
    <row r="77" spans="8:8">
      <c r="A77" s="138">
        <v>13.0</v>
      </c>
      <c r="B77" s="139" t="s">
        <v>484</v>
      </c>
      <c r="C77" s="138" t="s">
        <v>480</v>
      </c>
      <c r="D77" s="138" t="s">
        <v>481</v>
      </c>
      <c r="E77" s="140">
        <v>7.0</v>
      </c>
      <c r="F77" s="117">
        <f>100*E77/20</f>
        <v>35.0</v>
      </c>
      <c r="G77" s="140"/>
      <c r="H77" s="140"/>
      <c r="I77" s="140"/>
      <c r="J77" s="140"/>
      <c r="K77" s="140"/>
    </row>
    <row r="78" spans="8:8">
      <c r="A78" s="138">
        <v>14.0</v>
      </c>
      <c r="B78" s="139" t="s">
        <v>485</v>
      </c>
      <c r="C78" s="138" t="s">
        <v>480</v>
      </c>
      <c r="D78" s="138" t="s">
        <v>481</v>
      </c>
      <c r="E78" s="140">
        <v>9.0</v>
      </c>
      <c r="F78" s="117">
        <f>100*E78/20</f>
        <v>45.0</v>
      </c>
      <c r="G78" s="140"/>
      <c r="H78" s="140"/>
      <c r="I78" s="140"/>
      <c r="J78" s="140"/>
      <c r="K78" s="140"/>
    </row>
    <row r="79" spans="8:8">
      <c r="A79" s="119">
        <v>15.0</v>
      </c>
      <c r="B79" s="120" t="s">
        <v>486</v>
      </c>
      <c r="C79" s="119" t="s">
        <v>487</v>
      </c>
      <c r="D79" s="119" t="s">
        <v>488</v>
      </c>
      <c r="E79" s="121">
        <v>6.0</v>
      </c>
      <c r="F79" s="117">
        <f>100*E79/20</f>
        <v>30.0</v>
      </c>
      <c r="G79" s="121"/>
      <c r="H79" s="121"/>
      <c r="I79" s="121"/>
      <c r="J79" s="121"/>
      <c r="K79" s="121"/>
    </row>
    <row r="80" spans="8:8">
      <c r="A80" s="119">
        <v>16.0</v>
      </c>
      <c r="B80" s="120" t="s">
        <v>489</v>
      </c>
      <c r="C80" s="119" t="s">
        <v>487</v>
      </c>
      <c r="D80" s="119" t="s">
        <v>488</v>
      </c>
      <c r="E80" s="121">
        <v>9.0</v>
      </c>
      <c r="F80" s="117">
        <f>100*E80/20</f>
        <v>45.0</v>
      </c>
      <c r="G80" s="121"/>
      <c r="H80" s="121"/>
      <c r="I80" s="121"/>
      <c r="J80" s="121"/>
      <c r="K80" s="121"/>
    </row>
    <row r="81" spans="8:8">
      <c r="A81" s="119">
        <v>17.0</v>
      </c>
      <c r="B81" s="120" t="s">
        <v>490</v>
      </c>
      <c r="C81" s="119" t="s">
        <v>487</v>
      </c>
      <c r="D81" s="119" t="s">
        <v>488</v>
      </c>
      <c r="E81" s="121">
        <v>12.0</v>
      </c>
      <c r="F81" s="117">
        <f>100*E81/20</f>
        <v>60.0</v>
      </c>
      <c r="G81" s="121"/>
      <c r="H81" s="121"/>
      <c r="I81" s="121"/>
      <c r="J81" s="121"/>
      <c r="K81" s="121"/>
    </row>
    <row r="82" spans="8:8">
      <c r="A82" s="121">
        <v>18.0</v>
      </c>
      <c r="B82" s="141" t="s">
        <v>491</v>
      </c>
      <c r="C82" s="119" t="s">
        <v>487</v>
      </c>
      <c r="D82" s="119" t="s">
        <v>488</v>
      </c>
      <c r="E82" s="121">
        <v>9.0</v>
      </c>
      <c r="F82" s="117">
        <f>100*E82/20</f>
        <v>45.0</v>
      </c>
      <c r="G82" s="121"/>
      <c r="H82" s="121"/>
      <c r="I82" s="121"/>
      <c r="J82" s="121"/>
      <c r="K82" s="121"/>
    </row>
    <row r="83" spans="8:8">
      <c r="A83" s="119">
        <v>19.0</v>
      </c>
      <c r="B83" s="120" t="s">
        <v>492</v>
      </c>
      <c r="C83" s="119" t="s">
        <v>487</v>
      </c>
      <c r="D83" s="119" t="s">
        <v>488</v>
      </c>
      <c r="E83" s="121">
        <v>11.0</v>
      </c>
      <c r="F83" s="117">
        <f>100*E83/20</f>
        <v>55.0</v>
      </c>
      <c r="G83" s="121"/>
      <c r="H83" s="121"/>
      <c r="I83" s="121"/>
      <c r="J83" s="121"/>
      <c r="K83" s="121"/>
    </row>
    <row r="84" spans="8:8">
      <c r="A84" s="119">
        <v>20.0</v>
      </c>
      <c r="B84" s="120" t="s">
        <v>493</v>
      </c>
      <c r="C84" s="119" t="s">
        <v>487</v>
      </c>
      <c r="D84" s="119" t="s">
        <v>488</v>
      </c>
      <c r="E84" s="121">
        <v>7.5</v>
      </c>
      <c r="F84" s="117">
        <f>100*E84/20</f>
        <v>37.5</v>
      </c>
      <c r="G84" s="121"/>
      <c r="H84" s="121"/>
      <c r="I84" s="121"/>
      <c r="J84" s="121"/>
      <c r="K84" s="121"/>
    </row>
    <row r="85" spans="8:8">
      <c r="A85" s="119">
        <v>21.0</v>
      </c>
      <c r="B85" s="120" t="s">
        <v>494</v>
      </c>
      <c r="C85" s="119" t="s">
        <v>487</v>
      </c>
      <c r="D85" s="119" t="s">
        <v>488</v>
      </c>
      <c r="E85" s="121">
        <v>7.0</v>
      </c>
      <c r="F85" s="117">
        <f>100*E85/20</f>
        <v>35.0</v>
      </c>
      <c r="G85" s="121"/>
      <c r="H85" s="121"/>
      <c r="I85" s="121"/>
      <c r="J85" s="121"/>
      <c r="K85" s="121"/>
    </row>
    <row r="86" spans="8:8">
      <c r="A86" s="119">
        <v>22.0</v>
      </c>
      <c r="B86" s="120" t="s">
        <v>495</v>
      </c>
      <c r="C86" s="119" t="s">
        <v>487</v>
      </c>
      <c r="D86" s="119" t="s">
        <v>488</v>
      </c>
      <c r="E86" s="121">
        <v>10.0</v>
      </c>
      <c r="F86" s="117">
        <f>100*E86/20</f>
        <v>50.0</v>
      </c>
      <c r="G86" s="121"/>
      <c r="H86" s="121"/>
      <c r="I86" s="121"/>
      <c r="J86" s="121"/>
      <c r="K86" s="121"/>
    </row>
    <row r="87" spans="8:8">
      <c r="A87" s="119">
        <v>23.0</v>
      </c>
      <c r="B87" s="120" t="s">
        <v>496</v>
      </c>
      <c r="C87" s="119" t="s">
        <v>487</v>
      </c>
      <c r="D87" s="119" t="s">
        <v>488</v>
      </c>
      <c r="E87" s="121">
        <v>7.5</v>
      </c>
      <c r="F87" s="117">
        <f>100*E87/20</f>
        <v>37.5</v>
      </c>
      <c r="G87" s="121"/>
      <c r="H87" s="121"/>
      <c r="I87" s="121"/>
      <c r="J87" s="121"/>
      <c r="K87" s="121"/>
    </row>
    <row r="88" spans="8:8">
      <c r="A88" s="119">
        <v>24.0</v>
      </c>
      <c r="B88" s="120" t="s">
        <v>497</v>
      </c>
      <c r="C88" s="119" t="s">
        <v>487</v>
      </c>
      <c r="D88" s="119" t="s">
        <v>488</v>
      </c>
      <c r="E88" s="121">
        <v>6.5</v>
      </c>
      <c r="F88" s="117">
        <f>100*E88/20</f>
        <v>32.5</v>
      </c>
      <c r="G88" s="121"/>
      <c r="H88" s="121"/>
      <c r="I88" s="121"/>
      <c r="J88" s="121"/>
      <c r="K88" s="121"/>
    </row>
    <row r="89" spans="8:8">
      <c r="A89" s="121">
        <v>25.0</v>
      </c>
      <c r="B89" s="141" t="s">
        <v>498</v>
      </c>
      <c r="C89" s="119" t="s">
        <v>487</v>
      </c>
      <c r="D89" s="119" t="s">
        <v>488</v>
      </c>
      <c r="E89" s="121">
        <v>8.5</v>
      </c>
      <c r="F89" s="117">
        <f>100*E89/20</f>
        <v>42.5</v>
      </c>
      <c r="G89" s="121"/>
      <c r="H89" s="121"/>
      <c r="I89" s="121"/>
      <c r="J89" s="121"/>
      <c r="K89" s="121"/>
    </row>
    <row r="90" spans="8:8">
      <c r="A90" s="121">
        <v>26.0</v>
      </c>
      <c r="B90" s="141" t="s">
        <v>499</v>
      </c>
      <c r="C90" s="119" t="s">
        <v>487</v>
      </c>
      <c r="D90" s="119" t="s">
        <v>488</v>
      </c>
      <c r="E90" s="121">
        <v>11.0</v>
      </c>
      <c r="F90" s="117">
        <f>100*E90/20</f>
        <v>55.0</v>
      </c>
      <c r="G90" s="121"/>
      <c r="H90" s="121"/>
      <c r="I90" s="121"/>
      <c r="J90" s="121"/>
      <c r="K90" s="121"/>
    </row>
    <row r="91" spans="8:8">
      <c r="A91" s="121">
        <v>27.0</v>
      </c>
      <c r="B91" s="141" t="s">
        <v>500</v>
      </c>
      <c r="C91" s="119" t="s">
        <v>487</v>
      </c>
      <c r="D91" s="119" t="s">
        <v>488</v>
      </c>
      <c r="E91" s="121">
        <v>8.0</v>
      </c>
      <c r="F91" s="117">
        <f>100*E91/20</f>
        <v>40.0</v>
      </c>
      <c r="G91" s="121"/>
      <c r="H91" s="121"/>
      <c r="I91" s="121"/>
      <c r="J91" s="121"/>
      <c r="K91" s="121"/>
    </row>
    <row r="92" spans="8:8">
      <c r="A92" s="121">
        <v>28.0</v>
      </c>
      <c r="B92" s="141" t="s">
        <v>501</v>
      </c>
      <c r="C92" s="119" t="s">
        <v>487</v>
      </c>
      <c r="D92" s="119" t="s">
        <v>488</v>
      </c>
      <c r="E92" s="121">
        <v>4.5</v>
      </c>
      <c r="F92" s="117">
        <f>100*E92/20</f>
        <v>22.5</v>
      </c>
      <c r="G92" s="121"/>
      <c r="H92" s="121"/>
      <c r="I92" s="121"/>
      <c r="J92" s="121"/>
      <c r="K92" s="121"/>
    </row>
    <row r="93" spans="8:8">
      <c r="A93" s="121">
        <v>29.0</v>
      </c>
      <c r="B93" s="141" t="s">
        <v>502</v>
      </c>
      <c r="C93" s="119" t="s">
        <v>487</v>
      </c>
      <c r="D93" s="119" t="s">
        <v>488</v>
      </c>
      <c r="E93" s="121">
        <v>6.0</v>
      </c>
      <c r="F93" s="117">
        <f>100*E93/20</f>
        <v>30.0</v>
      </c>
      <c r="G93" s="121"/>
      <c r="H93" s="121"/>
      <c r="I93" s="121"/>
      <c r="J93" s="121"/>
      <c r="K93" s="121"/>
    </row>
    <row r="94" spans="8:8">
      <c r="A94" s="121">
        <v>30.0</v>
      </c>
      <c r="B94" s="141" t="s">
        <v>503</v>
      </c>
      <c r="C94" s="119" t="s">
        <v>487</v>
      </c>
      <c r="D94" s="119" t="s">
        <v>488</v>
      </c>
      <c r="E94" s="121">
        <v>9.0</v>
      </c>
      <c r="F94" s="117">
        <f>100*E94/20</f>
        <v>45.0</v>
      </c>
      <c r="G94" s="121"/>
      <c r="H94" s="121"/>
      <c r="I94" s="121"/>
      <c r="J94" s="121"/>
      <c r="K94" s="121"/>
    </row>
    <row r="95" spans="8:8">
      <c r="A95" s="121">
        <v>31.0</v>
      </c>
      <c r="B95" s="141" t="s">
        <v>504</v>
      </c>
      <c r="C95" s="119" t="s">
        <v>487</v>
      </c>
      <c r="D95" s="119" t="s">
        <v>488</v>
      </c>
      <c r="E95" s="121">
        <v>12.0</v>
      </c>
      <c r="F95" s="117">
        <f>100*E95/20</f>
        <v>60.0</v>
      </c>
      <c r="G95" s="121"/>
      <c r="H95" s="121"/>
      <c r="I95" s="121"/>
      <c r="J95" s="121"/>
      <c r="K95" s="121"/>
    </row>
    <row r="96" spans="8:8">
      <c r="A96" s="142">
        <v>32.0</v>
      </c>
      <c r="B96" s="143" t="s">
        <v>505</v>
      </c>
      <c r="C96" s="142" t="s">
        <v>506</v>
      </c>
      <c r="D96" s="142" t="s">
        <v>507</v>
      </c>
      <c r="E96" s="142">
        <v>15.0</v>
      </c>
      <c r="F96" s="117">
        <f>100*E96/20</f>
        <v>75.0</v>
      </c>
      <c r="G96" s="142"/>
      <c r="H96" s="142"/>
      <c r="I96" s="142"/>
      <c r="J96" s="142"/>
      <c r="K96" s="142"/>
    </row>
    <row r="97" spans="8:8">
      <c r="A97" s="142">
        <v>33.0</v>
      </c>
      <c r="B97" s="143" t="s">
        <v>508</v>
      </c>
      <c r="C97" s="142" t="s">
        <v>506</v>
      </c>
      <c r="D97" s="142" t="s">
        <v>507</v>
      </c>
      <c r="E97" s="142">
        <v>8.0</v>
      </c>
      <c r="F97" s="117">
        <f>100*E97/20</f>
        <v>40.0</v>
      </c>
      <c r="G97" s="142"/>
      <c r="H97" s="142"/>
      <c r="I97" s="142"/>
      <c r="J97" s="142"/>
      <c r="K97" s="142"/>
    </row>
    <row r="98" spans="8:8">
      <c r="A98" s="142">
        <v>34.0</v>
      </c>
      <c r="B98" s="143" t="s">
        <v>509</v>
      </c>
      <c r="C98" s="142" t="s">
        <v>506</v>
      </c>
      <c r="D98" s="142" t="s">
        <v>507</v>
      </c>
      <c r="E98" s="142">
        <v>9.5</v>
      </c>
      <c r="F98" s="117">
        <f>100*E98/20</f>
        <v>47.5</v>
      </c>
      <c r="G98" s="142"/>
      <c r="H98" s="142"/>
      <c r="I98" s="142"/>
      <c r="J98" s="142"/>
      <c r="K98" s="142"/>
    </row>
    <row r="99" spans="8:8">
      <c r="A99" s="142">
        <v>35.0</v>
      </c>
      <c r="B99" s="143" t="s">
        <v>510</v>
      </c>
      <c r="C99" s="142" t="s">
        <v>506</v>
      </c>
      <c r="D99" s="142" t="s">
        <v>507</v>
      </c>
      <c r="E99" s="142">
        <v>9.0</v>
      </c>
      <c r="F99" s="117">
        <f>100*E99/20</f>
        <v>45.0</v>
      </c>
      <c r="G99" s="142"/>
      <c r="H99" s="142"/>
      <c r="I99" s="142"/>
      <c r="J99" s="142"/>
      <c r="K99" s="142"/>
    </row>
    <row r="100" spans="8:8">
      <c r="A100" s="142">
        <v>36.0</v>
      </c>
      <c r="B100" s="143" t="s">
        <v>511</v>
      </c>
      <c r="C100" s="142" t="s">
        <v>506</v>
      </c>
      <c r="D100" s="142" t="s">
        <v>507</v>
      </c>
      <c r="E100" s="142">
        <v>12.0</v>
      </c>
      <c r="F100" s="117">
        <f>100*E100/20</f>
        <v>60.0</v>
      </c>
      <c r="G100" s="142"/>
      <c r="H100" s="142"/>
      <c r="I100" s="142"/>
      <c r="J100" s="142"/>
      <c r="K100" s="142"/>
    </row>
    <row r="104" spans="8:8">
      <c r="A104" s="144" t="s">
        <v>410</v>
      </c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</row>
    <row r="105" spans="8:8">
      <c r="A105" s="144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</row>
    <row r="106" spans="8:8">
      <c r="A106" s="145">
        <v>1.0</v>
      </c>
      <c r="B106" s="146" t="s">
        <v>301</v>
      </c>
      <c r="C106" s="147" t="s">
        <v>299</v>
      </c>
      <c r="D106" s="147" t="s">
        <v>300</v>
      </c>
      <c r="E106" s="118"/>
      <c r="F106" s="118"/>
      <c r="G106" s="117">
        <f>'10 th ಸಾಪಲ್ಯ ಪರೀಕ್ಷೆ'!U49</f>
        <v>18.0</v>
      </c>
      <c r="H106" s="117">
        <f>100*G106/20</f>
        <v>90.0</v>
      </c>
      <c r="I106" s="118"/>
      <c r="J106" s="118"/>
      <c r="K106" s="118"/>
    </row>
    <row r="107" spans="8:8">
      <c r="A107" s="148">
        <v>2.0</v>
      </c>
      <c r="B107" s="149" t="s">
        <v>305</v>
      </c>
      <c r="C107" s="150" t="s">
        <v>306</v>
      </c>
      <c r="D107" s="150" t="s">
        <v>307</v>
      </c>
      <c r="E107" s="151"/>
      <c r="F107" s="151"/>
      <c r="G107" s="140">
        <f>'10 th ಸಾಪಲ್ಯ ಪರೀಕ್ಷೆ'!U52</f>
        <v>18.0</v>
      </c>
      <c r="H107" s="117">
        <f>100*G107/20</f>
        <v>90.0</v>
      </c>
      <c r="I107" s="151"/>
      <c r="J107" s="151"/>
      <c r="K107" s="151"/>
    </row>
    <row r="108" spans="8:8">
      <c r="A108" s="148">
        <v>3.0</v>
      </c>
      <c r="B108" s="149" t="s">
        <v>315</v>
      </c>
      <c r="C108" s="150" t="s">
        <v>306</v>
      </c>
      <c r="D108" s="150" t="s">
        <v>307</v>
      </c>
      <c r="E108" s="151"/>
      <c r="F108" s="151"/>
      <c r="G108" s="140">
        <f>'10 th ಸಾಪಲ್ಯ ಪರೀಕ್ಷೆ'!U60</f>
        <v>19.0</v>
      </c>
      <c r="H108" s="117">
        <f>100*G108/20</f>
        <v>95.0</v>
      </c>
      <c r="I108" s="151"/>
      <c r="J108" s="151"/>
      <c r="K108" s="151"/>
    </row>
    <row r="109" spans="8:8">
      <c r="A109" s="148">
        <v>4.0</v>
      </c>
      <c r="B109" s="149" t="s">
        <v>322</v>
      </c>
      <c r="C109" s="150" t="s">
        <v>306</v>
      </c>
      <c r="D109" s="150" t="s">
        <v>307</v>
      </c>
      <c r="E109" s="151"/>
      <c r="F109" s="151"/>
      <c r="G109" s="140">
        <f>'10 th ಸಾಪಲ್ಯ ಪರೀಕ್ಷೆ'!U67</f>
        <v>18.0</v>
      </c>
      <c r="H109" s="117">
        <f>100*G109/20</f>
        <v>90.0</v>
      </c>
      <c r="I109" s="151"/>
      <c r="J109" s="151"/>
      <c r="K109" s="151"/>
    </row>
    <row r="110" spans="8:8">
      <c r="A110" s="148">
        <v>5.0</v>
      </c>
      <c r="B110" s="149" t="s">
        <v>323</v>
      </c>
      <c r="C110" s="150" t="s">
        <v>306</v>
      </c>
      <c r="D110" s="150" t="s">
        <v>307</v>
      </c>
      <c r="E110" s="151"/>
      <c r="F110" s="151"/>
      <c r="G110" s="140">
        <f>'10 th ಸಾಪಲ್ಯ ಪರೀಕ್ಷೆ'!U68</f>
        <v>18.0</v>
      </c>
      <c r="H110" s="117">
        <f>100*G110/20</f>
        <v>90.0</v>
      </c>
      <c r="I110" s="151"/>
      <c r="J110" s="151"/>
      <c r="K110" s="151"/>
    </row>
    <row r="111" spans="8:8">
      <c r="A111" s="148">
        <v>6.0</v>
      </c>
      <c r="B111" s="149" t="s">
        <v>324</v>
      </c>
      <c r="C111" s="150" t="s">
        <v>306</v>
      </c>
      <c r="D111" s="150" t="s">
        <v>307</v>
      </c>
      <c r="E111" s="151"/>
      <c r="F111" s="151"/>
      <c r="G111" s="140">
        <f>'10 th ಸಾಪಲ್ಯ ಪರೀಕ್ಷೆ'!U69</f>
        <v>16.0</v>
      </c>
      <c r="H111" s="117">
        <f>100*G111/20</f>
        <v>80.0</v>
      </c>
      <c r="I111" s="151"/>
      <c r="J111" s="151"/>
      <c r="K111" s="151"/>
    </row>
    <row r="112" spans="8:8">
      <c r="A112" s="15">
        <v>7.0</v>
      </c>
      <c r="B112" s="34" t="s">
        <v>347</v>
      </c>
      <c r="C112" s="31" t="s">
        <v>343</v>
      </c>
      <c r="D112" s="31" t="s">
        <v>345</v>
      </c>
      <c r="E112" s="55"/>
      <c r="F112" s="55"/>
      <c r="G112" s="54">
        <v>12.0</v>
      </c>
      <c r="H112" s="117">
        <f>100*G112/20</f>
        <v>60.0</v>
      </c>
      <c r="I112" s="55"/>
      <c r="J112" s="55"/>
      <c r="K112" s="55"/>
    </row>
    <row r="113" spans="8:8">
      <c r="A113" s="15">
        <v>8.0</v>
      </c>
      <c r="B113" s="34" t="s">
        <v>351</v>
      </c>
      <c r="C113" s="31" t="s">
        <v>343</v>
      </c>
      <c r="D113" s="31" t="s">
        <v>345</v>
      </c>
      <c r="E113" s="55"/>
      <c r="F113" s="55"/>
      <c r="G113" s="54">
        <v>18.0</v>
      </c>
      <c r="H113" s="117">
        <f>100*G113/20</f>
        <v>90.0</v>
      </c>
      <c r="I113" s="55"/>
      <c r="J113" s="55"/>
      <c r="K113" s="55"/>
    </row>
    <row r="114" spans="8:8">
      <c r="A114" s="15">
        <v>9.0</v>
      </c>
      <c r="B114" s="34" t="s">
        <v>352</v>
      </c>
      <c r="C114" s="31" t="s">
        <v>343</v>
      </c>
      <c r="D114" s="31" t="s">
        <v>345</v>
      </c>
      <c r="E114" s="55"/>
      <c r="F114" s="55"/>
      <c r="G114" s="54">
        <v>18.0</v>
      </c>
      <c r="H114" s="117">
        <f>100*G114/20</f>
        <v>90.0</v>
      </c>
      <c r="I114" s="55"/>
      <c r="J114" s="55"/>
      <c r="K114" s="55"/>
    </row>
    <row r="115" spans="8:8">
      <c r="A115" s="15">
        <v>10.0</v>
      </c>
      <c r="B115" s="34" t="s">
        <v>353</v>
      </c>
      <c r="C115" s="31" t="s">
        <v>343</v>
      </c>
      <c r="D115" s="31" t="s">
        <v>345</v>
      </c>
      <c r="E115" s="55"/>
      <c r="F115" s="55"/>
      <c r="G115" s="54">
        <v>17.0</v>
      </c>
      <c r="H115" s="117">
        <f>100*G115/20</f>
        <v>85.0</v>
      </c>
      <c r="I115" s="55"/>
      <c r="J115" s="55"/>
      <c r="K115" s="55"/>
    </row>
    <row r="116" spans="8:8">
      <c r="A116" s="15">
        <v>11.0</v>
      </c>
      <c r="B116" s="34" t="s">
        <v>355</v>
      </c>
      <c r="C116" s="31" t="s">
        <v>343</v>
      </c>
      <c r="D116" s="31" t="s">
        <v>345</v>
      </c>
      <c r="E116" s="55"/>
      <c r="F116" s="55"/>
      <c r="G116" s="54">
        <v>18.0</v>
      </c>
      <c r="H116" s="117">
        <f>100*G116/20</f>
        <v>90.0</v>
      </c>
      <c r="I116" s="55"/>
      <c r="J116" s="55"/>
      <c r="K116" s="55"/>
    </row>
    <row r="117" spans="8:8">
      <c r="A117" s="15">
        <v>12.0</v>
      </c>
      <c r="B117" s="34" t="s">
        <v>356</v>
      </c>
      <c r="C117" s="31" t="s">
        <v>343</v>
      </c>
      <c r="D117" s="31" t="s">
        <v>345</v>
      </c>
      <c r="E117" s="55"/>
      <c r="F117" s="55"/>
      <c r="G117" s="54">
        <v>14.0</v>
      </c>
      <c r="H117" s="117">
        <f>100*G117/20</f>
        <v>70.0</v>
      </c>
      <c r="I117" s="55"/>
      <c r="J117" s="55"/>
      <c r="K117" s="55"/>
    </row>
    <row r="118" spans="8:8">
      <c r="A118" s="15">
        <v>13.0</v>
      </c>
      <c r="B118" s="34" t="s">
        <v>363</v>
      </c>
      <c r="C118" s="31" t="s">
        <v>343</v>
      </c>
      <c r="D118" s="31" t="s">
        <v>345</v>
      </c>
      <c r="E118" s="55"/>
      <c r="F118" s="55"/>
      <c r="G118" s="54">
        <v>19.0</v>
      </c>
      <c r="H118" s="117">
        <f>100*G118/20</f>
        <v>95.0</v>
      </c>
      <c r="I118" s="55"/>
      <c r="J118" s="55"/>
      <c r="K118" s="55"/>
    </row>
    <row r="119" spans="8:8">
      <c r="A119" s="15">
        <v>14.0</v>
      </c>
      <c r="B119" s="34" t="s">
        <v>364</v>
      </c>
      <c r="C119" s="31" t="s">
        <v>343</v>
      </c>
      <c r="D119" s="31" t="s">
        <v>345</v>
      </c>
      <c r="E119" s="55"/>
      <c r="F119" s="55"/>
      <c r="G119" s="54">
        <v>16.0</v>
      </c>
      <c r="H119" s="117">
        <f>100*G119/20</f>
        <v>80.0</v>
      </c>
      <c r="I119" s="55"/>
      <c r="J119" s="55"/>
      <c r="K119" s="55"/>
    </row>
    <row r="120" spans="8:8">
      <c r="A120" s="15">
        <v>15.0</v>
      </c>
      <c r="B120" s="34" t="s">
        <v>365</v>
      </c>
      <c r="C120" s="31" t="s">
        <v>343</v>
      </c>
      <c r="D120" s="31" t="s">
        <v>345</v>
      </c>
      <c r="E120" s="55"/>
      <c r="F120" s="55"/>
      <c r="G120" s="54">
        <v>19.0</v>
      </c>
      <c r="H120" s="117">
        <f>100*G120/20</f>
        <v>95.0</v>
      </c>
      <c r="I120" s="55"/>
      <c r="J120" s="55"/>
      <c r="K120" s="55"/>
    </row>
    <row r="121" spans="8:8">
      <c r="A121" s="15">
        <v>16.0</v>
      </c>
      <c r="B121" s="34" t="s">
        <v>371</v>
      </c>
      <c r="C121" s="31" t="s">
        <v>368</v>
      </c>
      <c r="D121" s="31" t="s">
        <v>369</v>
      </c>
      <c r="E121" s="55"/>
      <c r="F121" s="55"/>
      <c r="G121" s="54">
        <v>19.0</v>
      </c>
      <c r="H121" s="117">
        <f>100*G121/20</f>
        <v>95.0</v>
      </c>
      <c r="I121" s="55"/>
      <c r="J121" s="55"/>
      <c r="K121" s="55"/>
    </row>
    <row r="122" spans="8:8">
      <c r="A122" s="15">
        <v>17.0</v>
      </c>
      <c r="B122" s="34" t="s">
        <v>377</v>
      </c>
      <c r="C122" s="31" t="s">
        <v>368</v>
      </c>
      <c r="D122" s="31" t="s">
        <v>369</v>
      </c>
      <c r="E122" s="55"/>
      <c r="F122" s="55"/>
      <c r="G122" s="54">
        <v>14.0</v>
      </c>
      <c r="H122" s="117">
        <f>100*G122/20</f>
        <v>70.0</v>
      </c>
      <c r="I122" s="55"/>
      <c r="J122" s="55"/>
      <c r="K122" s="55"/>
    </row>
    <row r="123" spans="8:8">
      <c r="A123" s="15">
        <v>18.0</v>
      </c>
      <c r="B123" s="34" t="s">
        <v>380</v>
      </c>
      <c r="C123" s="31" t="s">
        <v>368</v>
      </c>
      <c r="D123" s="31" t="s">
        <v>369</v>
      </c>
      <c r="E123" s="55"/>
      <c r="F123" s="55"/>
      <c r="G123" s="54">
        <v>19.0</v>
      </c>
      <c r="H123" s="117">
        <f>100*G123/20</f>
        <v>95.0</v>
      </c>
      <c r="I123" s="55"/>
      <c r="J123" s="55"/>
      <c r="K123" s="55"/>
    </row>
  </sheetData>
  <mergeCells count="12">
    <mergeCell ref="A1:K1"/>
    <mergeCell ref="A2:K2"/>
    <mergeCell ref="A64:K64"/>
    <mergeCell ref="B3:B4"/>
    <mergeCell ref="C3:C4"/>
    <mergeCell ref="K3:K4"/>
    <mergeCell ref="A3:A4"/>
    <mergeCell ref="I3:J3"/>
    <mergeCell ref="G3:H3"/>
    <mergeCell ref="E3:F3"/>
    <mergeCell ref="D3:D4"/>
    <mergeCell ref="A104:K105"/>
  </mergeCells>
  <pageMargins left="0.7" right="0.7" top="0.75" bottom="0.75" header="0.3" footer="0.3"/>
</worksheet>
</file>

<file path=xl/worksheets/sheet8.xml><?xml version="1.0" encoding="utf-8"?>
<worksheet xmlns:r="http://schemas.openxmlformats.org/officeDocument/2006/relationships" xmlns="http://schemas.openxmlformats.org/spreadsheetml/2006/main">
  <dimension ref="A1:AO25"/>
  <sheetViews>
    <sheetView workbookViewId="0" topLeftCell="A4">
      <selection activeCell="F22" sqref="F22"/>
    </sheetView>
  </sheetViews>
  <sheetFormatPr defaultRowHeight="16.25" defaultColWidth="10"/>
  <cols>
    <col min="1" max="1" customWidth="1" width="7.3710938" style="0"/>
    <col min="2" max="2" customWidth="1" width="3.8710938" style="0"/>
    <col min="3" max="3" customWidth="1" width="3.0625" style="0"/>
    <col min="4" max="4" customWidth="1" width="4.1210938" style="0"/>
    <col min="5" max="5" customWidth="1" width="3.1914062" style="0"/>
    <col min="6" max="6" customWidth="1" width="5.1210938" style="0"/>
    <col min="7" max="7" customWidth="1" width="5.1210938" style="0"/>
    <col min="8" max="8" customWidth="1" width="3.1210938" style="0"/>
    <col min="9" max="9" customWidth="1" width="3.5625" style="0"/>
    <col min="10" max="10" customWidth="1" width="3.8125" style="0"/>
    <col min="11" max="11" customWidth="1" width="3.5625" style="0"/>
    <col min="12" max="12" customWidth="1" width="4.3710938" style="0"/>
    <col min="13" max="13" customWidth="1" width="2.8710938" style="0"/>
    <col min="14" max="14" customWidth="1" width="3.75" style="0"/>
    <col min="15" max="15" customWidth="1" width="3.8125" style="0"/>
    <col min="16" max="16" customWidth="1" width="3.75" style="0"/>
    <col min="17" max="17" customWidth="1" width="2.6914062" style="0"/>
    <col min="18" max="18" customWidth="1" width="4.1210938" style="0"/>
    <col min="19" max="19" customWidth="1" width="3.5" style="0"/>
    <col min="20" max="20" customWidth="1" width="3.3125" style="0"/>
    <col min="21" max="21" customWidth="1" width="3.0" style="0"/>
    <col min="22" max="22" customWidth="1" width="3.75" style="0"/>
    <col min="23" max="23" customWidth="1" width="3.1210938" style="0"/>
    <col min="24" max="24" customWidth="1" width="4.1210938" style="0"/>
    <col min="25" max="25" customWidth="1" width="3.1210938" style="0"/>
    <col min="26" max="26" customWidth="1" width="3.8710938" style="0"/>
    <col min="27" max="27" customWidth="1" width="4.0" style="0"/>
    <col min="28" max="28" customWidth="1" width="3.8125" style="0"/>
    <col min="29" max="29" customWidth="1" width="2.9414062" style="0"/>
    <col min="30" max="30" customWidth="1" width="4.0" style="0"/>
    <col min="31" max="31" customWidth="1" width="4.25" style="0"/>
    <col min="32" max="32" customWidth="1" width="4.1210938" style="0"/>
    <col min="33" max="33" customWidth="1" width="3.1210938" style="0"/>
    <col min="34" max="34" customWidth="1" width="5.25" style="0"/>
    <col min="35" max="35" customWidth="1" width="3.1210938" style="0"/>
    <col min="36" max="36" customWidth="1" width="10.0" style="0"/>
    <col min="257" max="16384" width="9" style="0" hidden="0"/>
  </cols>
  <sheetData>
    <row r="1" spans="8:8" ht="31.7" customHeight="1">
      <c r="A1" s="152" t="s">
        <v>207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</row>
    <row r="2" spans="8:8">
      <c r="A2" s="153" t="s">
        <v>543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</row>
    <row r="3" spans="8:8">
      <c r="A3" s="154" t="s">
        <v>513</v>
      </c>
      <c r="B3" s="54" t="s">
        <v>538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 t="s">
        <v>539</v>
      </c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155" t="s">
        <v>546</v>
      </c>
      <c r="AI3" s="54" t="s">
        <v>535</v>
      </c>
      <c r="AJ3" s="54" t="s">
        <v>544</v>
      </c>
    </row>
    <row r="4" spans="8:8">
      <c r="A4" s="154"/>
      <c r="B4" s="54" t="s">
        <v>536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537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155"/>
      <c r="AI4" s="54"/>
      <c r="AJ4" s="54"/>
    </row>
    <row r="5" spans="8:8">
      <c r="A5" s="154"/>
      <c r="B5" s="54" t="s">
        <v>514</v>
      </c>
      <c r="C5" s="54"/>
      <c r="D5" s="54"/>
      <c r="E5" s="54"/>
      <c r="F5" s="54" t="s">
        <v>515</v>
      </c>
      <c r="G5" s="54"/>
      <c r="H5" s="54"/>
      <c r="I5" s="54"/>
      <c r="J5" s="54" t="s">
        <v>516</v>
      </c>
      <c r="K5" s="54"/>
      <c r="L5" s="54"/>
      <c r="M5" s="54"/>
      <c r="N5" s="54" t="s">
        <v>517</v>
      </c>
      <c r="O5" s="54"/>
      <c r="P5" s="54"/>
      <c r="Q5" s="54"/>
      <c r="R5" s="54" t="s">
        <v>514</v>
      </c>
      <c r="S5" s="54"/>
      <c r="T5" s="54"/>
      <c r="U5" s="54"/>
      <c r="V5" s="54" t="s">
        <v>515</v>
      </c>
      <c r="W5" s="54"/>
      <c r="X5" s="54"/>
      <c r="Y5" s="54"/>
      <c r="Z5" s="54" t="s">
        <v>516</v>
      </c>
      <c r="AA5" s="54"/>
      <c r="AB5" s="54"/>
      <c r="AC5" s="54"/>
      <c r="AD5" s="54" t="s">
        <v>517</v>
      </c>
      <c r="AE5" s="54"/>
      <c r="AF5" s="54"/>
      <c r="AG5" s="54"/>
      <c r="AH5" s="155"/>
      <c r="AI5" s="54"/>
      <c r="AJ5" s="54"/>
    </row>
    <row r="6" spans="8:8">
      <c r="A6" s="154"/>
      <c r="B6" s="54" t="s">
        <v>518</v>
      </c>
      <c r="C6" s="54" t="s">
        <v>519</v>
      </c>
      <c r="D6" s="54" t="s">
        <v>520</v>
      </c>
      <c r="E6" s="54" t="s">
        <v>521</v>
      </c>
      <c r="F6" s="54" t="s">
        <v>522</v>
      </c>
      <c r="G6" s="54" t="s">
        <v>523</v>
      </c>
      <c r="H6" s="54" t="s">
        <v>524</v>
      </c>
      <c r="I6" s="54" t="s">
        <v>525</v>
      </c>
      <c r="J6" s="54" t="s">
        <v>526</v>
      </c>
      <c r="K6" s="54" t="s">
        <v>527</v>
      </c>
      <c r="L6" s="54" t="s">
        <v>528</v>
      </c>
      <c r="M6" s="54" t="s">
        <v>529</v>
      </c>
      <c r="N6" s="54" t="s">
        <v>530</v>
      </c>
      <c r="O6" s="54" t="s">
        <v>531</v>
      </c>
      <c r="P6" s="54" t="s">
        <v>532</v>
      </c>
      <c r="Q6" s="54" t="s">
        <v>533</v>
      </c>
      <c r="R6" s="54" t="s">
        <v>518</v>
      </c>
      <c r="S6" s="54" t="s">
        <v>519</v>
      </c>
      <c r="T6" s="54" t="s">
        <v>520</v>
      </c>
      <c r="U6" s="54" t="s">
        <v>521</v>
      </c>
      <c r="V6" s="54" t="s">
        <v>522</v>
      </c>
      <c r="W6" s="54" t="s">
        <v>523</v>
      </c>
      <c r="X6" s="54" t="s">
        <v>524</v>
      </c>
      <c r="Y6" s="54" t="s">
        <v>525</v>
      </c>
      <c r="Z6" s="54" t="s">
        <v>526</v>
      </c>
      <c r="AA6" s="54" t="s">
        <v>527</v>
      </c>
      <c r="AB6" s="54" t="s">
        <v>528</v>
      </c>
      <c r="AC6" s="54" t="s">
        <v>529</v>
      </c>
      <c r="AD6" s="54" t="s">
        <v>530</v>
      </c>
      <c r="AE6" s="54" t="s">
        <v>531</v>
      </c>
      <c r="AF6" s="54" t="s">
        <v>532</v>
      </c>
      <c r="AG6" s="54" t="s">
        <v>533</v>
      </c>
      <c r="AH6" s="155"/>
      <c r="AI6" s="54"/>
      <c r="AJ6" s="54"/>
    </row>
    <row r="7" spans="8:8">
      <c r="A7" s="54">
        <v>39.0</v>
      </c>
      <c r="B7" s="54">
        <v>0.0</v>
      </c>
      <c r="C7" s="54">
        <f>SUM('9th ಪೂರ್ವ ಸಾಪಲ್ಯ ಪರೀಕ್ಷೆ '!E5:E6)</f>
        <v>12.0</v>
      </c>
      <c r="D7" s="54">
        <f>(B7+C7)</f>
        <v>12.0</v>
      </c>
      <c r="E7" s="54">
        <f>100*D7/40</f>
        <v>30.0</v>
      </c>
      <c r="F7" s="54">
        <f>SUM('9th ಪೂರ್ವ ಸಾಪಲ್ಯ ಪರೀಕ್ಷೆ '!E7:E12)</f>
        <v>49.0</v>
      </c>
      <c r="G7" s="54">
        <f>SUM('9th ಪೂರ್ವ ಸಾಪಲ್ಯ ಪರೀಕ್ಷೆ '!E13:E19)</f>
        <v>57.0</v>
      </c>
      <c r="H7" s="54">
        <f>F7+G7</f>
        <v>106.0</v>
      </c>
      <c r="I7" s="54">
        <f>100*H7/260</f>
        <v>40.76923076923077</v>
      </c>
      <c r="J7" s="54">
        <f>SUM('9th ಪೂರ್ವ ಸಾಪಲ್ಯ ಪರೀಕ್ಷೆ '!E20:E34)</f>
        <v>115.0</v>
      </c>
      <c r="K7" s="54">
        <f>SUM('9th ಪೂರ್ವ ಸಾಪಲ್ಯ ಪರೀಕ್ಷೆ '!E35:E43)</f>
        <v>95.0</v>
      </c>
      <c r="L7" s="54">
        <f>J7+K7</f>
        <v>210.0</v>
      </c>
      <c r="M7" s="54">
        <f>100*L7/480</f>
        <v>43.75</v>
      </c>
      <c r="N7" s="54">
        <f>B7+F7+J7</f>
        <v>164.0</v>
      </c>
      <c r="O7" s="54">
        <f>C7+G7+K7</f>
        <v>164.0</v>
      </c>
      <c r="P7" s="54">
        <f>D7+H7+L7</f>
        <v>328.0</v>
      </c>
      <c r="Q7" s="54">
        <f>100*P7/780</f>
        <v>42.05128205128205</v>
      </c>
      <c r="R7" s="54">
        <f>SUM(0)</f>
        <v>0.0</v>
      </c>
      <c r="S7" s="54">
        <f>SUM('9th ಪೂರ್ವ ಸಾಪಲ್ಯ ಪರೀಕ್ಷೆ '!G5:G6)</f>
        <v>31.0</v>
      </c>
      <c r="T7" s="54">
        <f>R7+S7</f>
        <v>31.0</v>
      </c>
      <c r="U7" s="54">
        <f>100*T7/40</f>
        <v>77.5</v>
      </c>
      <c r="V7" s="54">
        <f>SUM('9th ಪೂರ್ವ ಸಾಪಲ್ಯ ಪರೀಕ್ಷೆ '!G7:G12)</f>
        <v>85.0</v>
      </c>
      <c r="W7" s="54">
        <f>SUM('9th ಪೂರ್ವ ಸಾಪಲ್ಯ ಪರೀಕ್ಷೆ '!G13:G19)</f>
        <v>96.0</v>
      </c>
      <c r="X7" s="54">
        <f>V7+W7</f>
        <v>181.0</v>
      </c>
      <c r="Y7" s="54">
        <f>100*X7/260</f>
        <v>69.61538461538461</v>
      </c>
      <c r="Z7" s="54">
        <f>SUM('9th ಪೂರ್ವ ಸಾಪಲ್ಯ ಪರೀಕ್ಷೆ '!G20:G34)</f>
        <v>222.0</v>
      </c>
      <c r="AA7" s="54">
        <f>SUM('9th ಪೂರ್ವ ಸಾಪಲ್ಯ ಪರೀಕ್ಷೆ '!G35:G43)</f>
        <v>148.0</v>
      </c>
      <c r="AB7" s="54">
        <f>Z7+AA7</f>
        <v>370.0</v>
      </c>
      <c r="AC7" s="54">
        <f>100*AB7/480</f>
        <v>77.08333333333333</v>
      </c>
      <c r="AD7" s="54">
        <f>R7+V7+Z7</f>
        <v>307.0</v>
      </c>
      <c r="AE7" s="54">
        <f>W7+AA7+S7</f>
        <v>275.0</v>
      </c>
      <c r="AF7" s="54">
        <f>AD7+AE7</f>
        <v>582.0</v>
      </c>
      <c r="AG7" s="54">
        <f>100*AF7/780</f>
        <v>74.61538461538461</v>
      </c>
      <c r="AH7" s="54">
        <f>AF7-P7</f>
        <v>254.0</v>
      </c>
      <c r="AI7" s="54">
        <f>100*AH7/780</f>
        <v>32.56410256410256</v>
      </c>
      <c r="AJ7" s="54" t="s">
        <v>548</v>
      </c>
    </row>
    <row r="8" spans="8:8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</row>
    <row r="9" spans="8:8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7"/>
    </row>
    <row r="10" spans="8:8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7"/>
    </row>
    <row r="11" spans="8:8">
      <c r="A11" s="156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7"/>
    </row>
    <row r="12" spans="8:8" ht="19.2">
      <c r="A12" s="158" t="s">
        <v>207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</row>
    <row r="13" spans="8:8">
      <c r="A13" s="159" t="s">
        <v>549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</row>
    <row r="14" spans="8:8">
      <c r="A14" s="154" t="s">
        <v>513</v>
      </c>
      <c r="B14" s="54" t="s">
        <v>538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 t="s">
        <v>539</v>
      </c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155" t="s">
        <v>546</v>
      </c>
      <c r="AI14" s="54" t="s">
        <v>535</v>
      </c>
      <c r="AJ14" s="54" t="s">
        <v>544</v>
      </c>
    </row>
    <row r="15" spans="8:8">
      <c r="A15" s="154"/>
      <c r="B15" s="54" t="s">
        <v>536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 t="s">
        <v>537</v>
      </c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155"/>
      <c r="AI15" s="54"/>
      <c r="AJ15" s="54"/>
    </row>
    <row r="16" spans="8:8">
      <c r="A16" s="154"/>
      <c r="B16" s="54" t="s">
        <v>514</v>
      </c>
      <c r="C16" s="54"/>
      <c r="D16" s="54"/>
      <c r="E16" s="54"/>
      <c r="F16" s="54" t="s">
        <v>515</v>
      </c>
      <c r="G16" s="54"/>
      <c r="H16" s="54"/>
      <c r="I16" s="54"/>
      <c r="J16" s="54" t="s">
        <v>516</v>
      </c>
      <c r="K16" s="54"/>
      <c r="L16" s="54"/>
      <c r="M16" s="54"/>
      <c r="N16" s="54" t="s">
        <v>517</v>
      </c>
      <c r="O16" s="54"/>
      <c r="P16" s="54"/>
      <c r="Q16" s="54"/>
      <c r="R16" s="54" t="s">
        <v>514</v>
      </c>
      <c r="S16" s="54"/>
      <c r="T16" s="54"/>
      <c r="U16" s="54"/>
      <c r="V16" s="54" t="s">
        <v>515</v>
      </c>
      <c r="W16" s="54"/>
      <c r="X16" s="54"/>
      <c r="Y16" s="54"/>
      <c r="Z16" s="54" t="s">
        <v>516</v>
      </c>
      <c r="AA16" s="54"/>
      <c r="AB16" s="54"/>
      <c r="AC16" s="54"/>
      <c r="AD16" s="54" t="s">
        <v>517</v>
      </c>
      <c r="AE16" s="54"/>
      <c r="AF16" s="54"/>
      <c r="AG16" s="54"/>
      <c r="AH16" s="155"/>
      <c r="AI16" s="54"/>
      <c r="AJ16" s="54"/>
    </row>
    <row r="17" spans="8:8">
      <c r="A17" s="154"/>
      <c r="B17" s="54" t="s">
        <v>518</v>
      </c>
      <c r="C17" s="54" t="s">
        <v>519</v>
      </c>
      <c r="D17" s="54" t="s">
        <v>520</v>
      </c>
      <c r="E17" s="54" t="s">
        <v>521</v>
      </c>
      <c r="F17" s="54" t="s">
        <v>522</v>
      </c>
      <c r="G17" s="54" t="s">
        <v>523</v>
      </c>
      <c r="H17" s="54" t="s">
        <v>524</v>
      </c>
      <c r="I17" s="54" t="s">
        <v>525</v>
      </c>
      <c r="J17" s="54" t="s">
        <v>526</v>
      </c>
      <c r="K17" s="54" t="s">
        <v>527</v>
      </c>
      <c r="L17" s="54" t="s">
        <v>528</v>
      </c>
      <c r="M17" s="54" t="s">
        <v>529</v>
      </c>
      <c r="N17" s="54" t="s">
        <v>530</v>
      </c>
      <c r="O17" s="54" t="s">
        <v>531</v>
      </c>
      <c r="P17" s="54" t="s">
        <v>532</v>
      </c>
      <c r="Q17" s="54" t="s">
        <v>533</v>
      </c>
      <c r="R17" s="54" t="s">
        <v>518</v>
      </c>
      <c r="S17" s="54" t="s">
        <v>519</v>
      </c>
      <c r="T17" s="54" t="s">
        <v>520</v>
      </c>
      <c r="U17" s="54" t="s">
        <v>521</v>
      </c>
      <c r="V17" s="54" t="s">
        <v>522</v>
      </c>
      <c r="W17" s="54" t="s">
        <v>523</v>
      </c>
      <c r="X17" s="54" t="s">
        <v>524</v>
      </c>
      <c r="Y17" s="54" t="s">
        <v>525</v>
      </c>
      <c r="Z17" s="54" t="s">
        <v>526</v>
      </c>
      <c r="AA17" s="54" t="s">
        <v>527</v>
      </c>
      <c r="AB17" s="54" t="s">
        <v>528</v>
      </c>
      <c r="AC17" s="54" t="s">
        <v>529</v>
      </c>
      <c r="AD17" s="54" t="s">
        <v>530</v>
      </c>
      <c r="AE17" s="54" t="s">
        <v>531</v>
      </c>
      <c r="AF17" s="54" t="s">
        <v>532</v>
      </c>
      <c r="AG17" s="54" t="s">
        <v>533</v>
      </c>
      <c r="AH17" s="155"/>
      <c r="AI17" s="54"/>
      <c r="AJ17" s="54"/>
    </row>
    <row r="18" spans="8:8">
      <c r="A18" s="54">
        <v>58.0</v>
      </c>
      <c r="B18" s="54">
        <f>SUM('10 th pre &amp; post'!E5:E6)</f>
        <v>24.0</v>
      </c>
      <c r="C18" s="54">
        <f>SUM('10 th pre &amp; post'!E7)</f>
        <v>9.5</v>
      </c>
      <c r="D18" s="54">
        <f>B18+C18</f>
        <v>33.5</v>
      </c>
      <c r="E18" s="54">
        <f>100*D18/60</f>
        <v>55.833333333333336</v>
      </c>
      <c r="F18" s="54">
        <f>SUM('10 th pre &amp; post'!E8:E20)</f>
        <v>120.5</v>
      </c>
      <c r="G18" s="54">
        <f>SUM('10 th pre &amp; post'!E21:E35)</f>
        <v>144.5</v>
      </c>
      <c r="H18" s="54">
        <f>F18+G18</f>
        <v>265.0</v>
      </c>
      <c r="I18" s="54">
        <f>100*H18/560</f>
        <v>47.32142857142857</v>
      </c>
      <c r="J18" s="54">
        <f>SUM('10 th pre &amp; post'!E36:E47)</f>
        <v>131.0</v>
      </c>
      <c r="K18" s="54">
        <f>SUM('10 th pre &amp; post'!E48:E62)</f>
        <v>168.0</v>
      </c>
      <c r="L18" s="54">
        <f>J18+K18</f>
        <v>299.0</v>
      </c>
      <c r="M18" s="54">
        <f>100*L18/540</f>
        <v>55.370370370370374</v>
      </c>
      <c r="N18" s="54">
        <f>B18+F18+J18</f>
        <v>275.5</v>
      </c>
      <c r="O18" s="54">
        <f>C18+G18+K18</f>
        <v>322.0</v>
      </c>
      <c r="P18" s="54">
        <f>N18+O18</f>
        <v>597.5</v>
      </c>
      <c r="Q18" s="54">
        <f>100*P18/1160</f>
        <v>51.508620689655174</v>
      </c>
      <c r="R18" s="54">
        <f>SUM('10 th pre &amp; post'!G5:G6)</f>
        <v>34.0</v>
      </c>
      <c r="S18" s="54">
        <f>SUM('10 th pre &amp; post'!G7)</f>
        <v>18.0</v>
      </c>
      <c r="T18" s="54">
        <f>R18+S18</f>
        <v>52.0</v>
      </c>
      <c r="U18" s="54">
        <f>100*T18/60</f>
        <v>86.66666666666667</v>
      </c>
      <c r="V18" s="54">
        <f>SUM('10 th pre &amp; post'!G8:G20)</f>
        <v>225.0</v>
      </c>
      <c r="W18" s="54">
        <f>SUM('10 th pre &amp; post'!G21:G35)</f>
        <v>252.0</v>
      </c>
      <c r="X18" s="54">
        <f>V18+W18</f>
        <v>477.0</v>
      </c>
      <c r="Y18" s="54">
        <f>100*X18/560</f>
        <v>85.17857142857143</v>
      </c>
      <c r="Z18" s="54">
        <f>SUM('10 th pre &amp; post'!G36:G47)</f>
        <v>216.0</v>
      </c>
      <c r="AA18" s="54">
        <f>SUM('10 th pre &amp; post'!G48:G62)</f>
        <v>251.0</v>
      </c>
      <c r="AB18" s="54">
        <f>Z18+AA18</f>
        <v>467.0</v>
      </c>
      <c r="AC18" s="54">
        <f>100*AB18/540</f>
        <v>86.48148148148148</v>
      </c>
      <c r="AD18" s="54">
        <f>R18+V18+Z18</f>
        <v>475.0</v>
      </c>
      <c r="AE18" s="54">
        <f>S18+W18+AA18</f>
        <v>521.0</v>
      </c>
      <c r="AF18" s="54">
        <f>AD18+AE18</f>
        <v>996.0</v>
      </c>
      <c r="AG18" s="54">
        <f>100*AF18/1160</f>
        <v>85.86206896551724</v>
      </c>
      <c r="AH18" s="54">
        <f>(AF18-P18)</f>
        <v>398.5</v>
      </c>
      <c r="AI18" s="54">
        <f>100*AH18/1160</f>
        <v>34.35344827586207</v>
      </c>
      <c r="AJ18" s="54" t="s">
        <v>547</v>
      </c>
    </row>
    <row r="19" spans="8:8">
      <c r="A19" s="156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</row>
    <row r="20" spans="8:8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</row>
    <row r="21" spans="8:8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</row>
    <row r="22" spans="8:8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</row>
    <row r="23" spans="8:8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</row>
    <row r="24" spans="8:8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</row>
    <row r="25" spans="8:8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</row>
  </sheetData>
  <mergeCells count="36">
    <mergeCell ref="A1:AJ1"/>
    <mergeCell ref="AJ3:AJ6"/>
    <mergeCell ref="R5:U5"/>
    <mergeCell ref="A12:AJ12"/>
    <mergeCell ref="Z16:AC16"/>
    <mergeCell ref="A3:A6"/>
    <mergeCell ref="R3:AG3"/>
    <mergeCell ref="AI3:AI6"/>
    <mergeCell ref="F5:I5"/>
    <mergeCell ref="N5:Q5"/>
    <mergeCell ref="B4:Q4"/>
    <mergeCell ref="R4:AG4"/>
    <mergeCell ref="B14:Q14"/>
    <mergeCell ref="A2:AJ2"/>
    <mergeCell ref="AH3:AH6"/>
    <mergeCell ref="AD5:AG5"/>
    <mergeCell ref="B3:Q3"/>
    <mergeCell ref="B5:E5"/>
    <mergeCell ref="Z5:AC5"/>
    <mergeCell ref="V5:Y5"/>
    <mergeCell ref="J5:M5"/>
    <mergeCell ref="A13:AJ13"/>
    <mergeCell ref="F16:I16"/>
    <mergeCell ref="AD16:AG16"/>
    <mergeCell ref="B15:Q15"/>
    <mergeCell ref="R14:AG14"/>
    <mergeCell ref="B16:E16"/>
    <mergeCell ref="V16:Y16"/>
    <mergeCell ref="R16:U16"/>
    <mergeCell ref="N16:Q16"/>
    <mergeCell ref="AH14:AH17"/>
    <mergeCell ref="J16:M16"/>
    <mergeCell ref="AI14:AI17"/>
    <mergeCell ref="AJ14:AJ17"/>
    <mergeCell ref="A14:A17"/>
    <mergeCell ref="R15:A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Redmi 4</dc:creator>
  <cp:lastModifiedBy>User</cp:lastModifiedBy>
  <dcterms:created xsi:type="dcterms:W3CDTF">2006-09-09T08:30:00Z</dcterms:created>
  <dcterms:modified xsi:type="dcterms:W3CDTF">2018-01-26T16:54:39Z</dcterms:modified>
</cp:coreProperties>
</file>