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8195" windowHeight="9240" activeTab="2"/>
  </bookViews>
  <sheets>
    <sheet name="Main" sheetId="1" r:id="rId1"/>
    <sheet name="Calculations" sheetId="2" r:id="rId2"/>
    <sheet name="Charts" sheetId="3" r:id="rId3"/>
  </sheets>
  <calcPr calcId="125725"/>
</workbook>
</file>

<file path=xl/calcChain.xml><?xml version="1.0" encoding="utf-8"?>
<calcChain xmlns="http://schemas.openxmlformats.org/spreadsheetml/2006/main">
  <c r="R8" i="1"/>
  <c r="R9"/>
  <c r="R10"/>
  <c r="R11"/>
  <c r="R12"/>
  <c r="R13"/>
  <c r="R14"/>
  <c r="R15"/>
  <c r="R7"/>
  <c r="U7" s="1"/>
  <c r="U8"/>
  <c r="U9"/>
  <c r="U10"/>
  <c r="U11"/>
  <c r="U12"/>
  <c r="U13"/>
  <c r="U14"/>
  <c r="U15"/>
  <c r="K11" i="2"/>
  <c r="N8" i="1" s="1"/>
  <c r="W8" s="1"/>
  <c r="K12" i="2"/>
  <c r="N9" i="1" s="1"/>
  <c r="W9" s="1"/>
  <c r="K13" i="2"/>
  <c r="N10" i="1" s="1"/>
  <c r="W10" s="1"/>
  <c r="K14" i="2"/>
  <c r="N11" i="1" s="1"/>
  <c r="W11" s="1"/>
  <c r="K15" i="2"/>
  <c r="N12" i="1" s="1"/>
  <c r="W12" s="1"/>
  <c r="K16" i="2"/>
  <c r="N13" i="1" s="1"/>
  <c r="W13" s="1"/>
  <c r="K17" i="2"/>
  <c r="N14" i="1" s="1"/>
  <c r="W14" s="1"/>
  <c r="K18" i="2"/>
  <c r="N15" i="1" s="1"/>
  <c r="W15" s="1"/>
  <c r="K19" i="2"/>
  <c r="N16" i="1" s="1"/>
  <c r="K20" i="2"/>
  <c r="N17" i="1" s="1"/>
  <c r="K21" i="2"/>
  <c r="N18" i="1" s="1"/>
  <c r="K22" i="2"/>
  <c r="N19" i="1" s="1"/>
  <c r="K23" i="2"/>
  <c r="N20" i="1" s="1"/>
  <c r="K24" i="2"/>
  <c r="N21" i="1" s="1"/>
  <c r="K25" i="2"/>
  <c r="N22" i="1" s="1"/>
  <c r="K26" i="2"/>
  <c r="N23" i="1" s="1"/>
  <c r="K27" i="2"/>
  <c r="N24" i="1" s="1"/>
  <c r="K28" i="2"/>
  <c r="N25" i="1" s="1"/>
  <c r="K29" i="2"/>
  <c r="N26" i="1" s="1"/>
  <c r="K30" i="2"/>
  <c r="N27" i="1" s="1"/>
  <c r="K31" i="2"/>
  <c r="N28" i="1" s="1"/>
  <c r="K32" i="2"/>
  <c r="N29" i="1" s="1"/>
  <c r="K33" i="2"/>
  <c r="N30" i="1" s="1"/>
  <c r="K34" i="2"/>
  <c r="N31" i="1" s="1"/>
  <c r="K35" i="2"/>
  <c r="N32" i="1" s="1"/>
  <c r="K36" i="2"/>
  <c r="N33" i="1" s="1"/>
  <c r="K37" i="2"/>
  <c r="N34" i="1" s="1"/>
  <c r="K38" i="2"/>
  <c r="N35" i="1" s="1"/>
  <c r="K39" i="2"/>
  <c r="N36" i="1" s="1"/>
  <c r="K40" i="2"/>
  <c r="N37" i="1" s="1"/>
  <c r="K41" i="2"/>
  <c r="N38" i="1" s="1"/>
  <c r="K42" i="2"/>
  <c r="N39" i="1" s="1"/>
  <c r="K43" i="2"/>
  <c r="N40" i="1" s="1"/>
  <c r="K44" i="2"/>
  <c r="N41" i="1" s="1"/>
  <c r="K45" i="2"/>
  <c r="N42" i="1" s="1"/>
  <c r="K46" i="2"/>
  <c r="N43" i="1" s="1"/>
  <c r="K47" i="2"/>
  <c r="N44" i="1" s="1"/>
  <c r="K48" i="2"/>
  <c r="N45" i="1" s="1"/>
  <c r="K49" i="2"/>
  <c r="N46" i="1" s="1"/>
  <c r="K50" i="2"/>
  <c r="N47" i="1" s="1"/>
  <c r="O50" s="1"/>
  <c r="K10" i="2"/>
  <c r="N7" i="1" s="1"/>
  <c r="W7" s="1"/>
  <c r="I11" i="2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10"/>
  <c r="G10"/>
  <c r="E10"/>
  <c r="S7" i="1"/>
  <c r="G50" i="2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5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11"/>
  <c r="K17" i="1"/>
  <c r="K18"/>
  <c r="P18" s="1"/>
  <c r="K19"/>
  <c r="P19" s="1"/>
  <c r="R19" s="1"/>
  <c r="K20"/>
  <c r="K21"/>
  <c r="P21" s="1"/>
  <c r="R21" s="1"/>
  <c r="K22"/>
  <c r="K23"/>
  <c r="K24"/>
  <c r="K25"/>
  <c r="K26"/>
  <c r="P26" s="1"/>
  <c r="K27"/>
  <c r="P27" s="1"/>
  <c r="R27" s="1"/>
  <c r="K28"/>
  <c r="P28" s="1"/>
  <c r="K29"/>
  <c r="K30"/>
  <c r="P30" s="1"/>
  <c r="K31"/>
  <c r="K32"/>
  <c r="K33"/>
  <c r="P33" s="1"/>
  <c r="R33" s="1"/>
  <c r="K34"/>
  <c r="P34" s="1"/>
  <c r="K35"/>
  <c r="P35" s="1"/>
  <c r="R35" s="1"/>
  <c r="K36"/>
  <c r="K37"/>
  <c r="K38"/>
  <c r="K39"/>
  <c r="K40"/>
  <c r="P40" s="1"/>
  <c r="K41"/>
  <c r="P41" s="1"/>
  <c r="R41" s="1"/>
  <c r="K42"/>
  <c r="K43"/>
  <c r="P43" s="1"/>
  <c r="R43" s="1"/>
  <c r="K44"/>
  <c r="P44" s="1"/>
  <c r="K45"/>
  <c r="K46"/>
  <c r="P46" s="1"/>
  <c r="K47"/>
  <c r="K16"/>
  <c r="J28"/>
  <c r="P17"/>
  <c r="P20"/>
  <c r="P23"/>
  <c r="P24"/>
  <c r="P25"/>
  <c r="P29"/>
  <c r="R29" s="1"/>
  <c r="P32"/>
  <c r="P36"/>
  <c r="P37"/>
  <c r="P38"/>
  <c r="P42"/>
  <c r="P45"/>
  <c r="R45" s="1"/>
  <c r="P16"/>
  <c r="P22"/>
  <c r="P31"/>
  <c r="P39"/>
  <c r="R39" s="1"/>
  <c r="P4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7"/>
  <c r="P14"/>
  <c r="P15"/>
  <c r="U16" l="1"/>
  <c r="R47"/>
  <c r="R37"/>
  <c r="U37" s="1"/>
  <c r="R31"/>
  <c r="U31" s="1"/>
  <c r="R25"/>
  <c r="U25" s="1"/>
  <c r="R23"/>
  <c r="U23" s="1"/>
  <c r="R17"/>
  <c r="U17" s="1"/>
  <c r="R16"/>
  <c r="U39"/>
  <c r="U45"/>
  <c r="U29"/>
  <c r="U43"/>
  <c r="U41"/>
  <c r="U35"/>
  <c r="U33"/>
  <c r="U27"/>
  <c r="U21"/>
  <c r="U19"/>
  <c r="R46"/>
  <c r="U46" s="1"/>
  <c r="R44"/>
  <c r="U44" s="1"/>
  <c r="R42"/>
  <c r="U42" s="1"/>
  <c r="R40"/>
  <c r="U40" s="1"/>
  <c r="R38"/>
  <c r="U38" s="1"/>
  <c r="R36"/>
  <c r="U36" s="1"/>
  <c r="R34"/>
  <c r="U34" s="1"/>
  <c r="R32"/>
  <c r="U32" s="1"/>
  <c r="R30"/>
  <c r="U30" s="1"/>
  <c r="R28"/>
  <c r="U28" s="1"/>
  <c r="R26"/>
  <c r="U26" s="1"/>
  <c r="R24"/>
  <c r="U24" s="1"/>
  <c r="R22"/>
  <c r="U22" s="1"/>
  <c r="R20"/>
  <c r="U20" s="1"/>
  <c r="R18"/>
  <c r="U18" s="1"/>
  <c r="V16"/>
  <c r="W16" s="1"/>
  <c r="V19" l="1"/>
  <c r="W19" s="1"/>
  <c r="V27"/>
  <c r="W27" s="1"/>
  <c r="V31"/>
  <c r="W31" s="1"/>
  <c r="V35"/>
  <c r="W35" s="1"/>
  <c r="V39"/>
  <c r="W39" s="1"/>
  <c r="V43"/>
  <c r="W43" s="1"/>
  <c r="V47"/>
  <c r="W47" s="1"/>
  <c r="V25"/>
  <c r="W25" s="1"/>
  <c r="V30"/>
  <c r="W30" s="1"/>
  <c r="V34"/>
  <c r="W34" s="1"/>
  <c r="V38"/>
  <c r="W38" s="1"/>
  <c r="V42"/>
  <c r="W42" s="1"/>
  <c r="V46"/>
  <c r="W46" s="1"/>
  <c r="V26"/>
  <c r="W26" s="1"/>
  <c r="V18"/>
  <c r="W18" s="1"/>
  <c r="V40"/>
  <c r="W40" s="1"/>
  <c r="V20"/>
  <c r="W20" s="1"/>
  <c r="V23"/>
  <c r="W23" s="1"/>
  <c r="V29"/>
  <c r="W29" s="1"/>
  <c r="V33"/>
  <c r="W33" s="1"/>
  <c r="V37"/>
  <c r="W37" s="1"/>
  <c r="V41"/>
  <c r="W41" s="1"/>
  <c r="V45"/>
  <c r="W45" s="1"/>
  <c r="V17"/>
  <c r="W17" s="1"/>
  <c r="V21"/>
  <c r="W21" s="1"/>
  <c r="V28"/>
  <c r="W28" s="1"/>
  <c r="V32"/>
  <c r="W32" s="1"/>
  <c r="V36"/>
  <c r="W36" s="1"/>
  <c r="V44"/>
  <c r="W44" s="1"/>
  <c r="V22"/>
  <c r="W22" s="1"/>
  <c r="V24"/>
  <c r="W24" s="1"/>
  <c r="U48"/>
</calcChain>
</file>

<file path=xl/sharedStrings.xml><?xml version="1.0" encoding="utf-8"?>
<sst xmlns="http://schemas.openxmlformats.org/spreadsheetml/2006/main" count="68" uniqueCount="50">
  <si>
    <t>testo175-177</t>
  </si>
  <si>
    <t>Data</t>
  </si>
  <si>
    <t>Ora</t>
  </si>
  <si>
    <t>[°C] Cell 2 - Ambient</t>
  </si>
  <si>
    <t>[°C] Cell 2 - In</t>
  </si>
  <si>
    <t>[°C] Cell 2 - Out</t>
  </si>
  <si>
    <t>Heat Exch In</t>
  </si>
  <si>
    <t>Heat Exch Out</t>
  </si>
  <si>
    <t>Power Out</t>
  </si>
  <si>
    <t>Water Vapor</t>
  </si>
  <si>
    <t>(Per second)</t>
  </si>
  <si>
    <t>Seconds</t>
  </si>
  <si>
    <t>Total Vapor</t>
  </si>
  <si>
    <t>Calc Delta</t>
  </si>
  <si>
    <t xml:space="preserve">Calc Delta </t>
  </si>
  <si>
    <t>end</t>
  </si>
  <si>
    <t>Corrected</t>
  </si>
  <si>
    <t>Pump Rate=</t>
  </si>
  <si>
    <t>Water Out</t>
  </si>
  <si>
    <t>Therm Cor</t>
  </si>
  <si>
    <t>Estimate of Water Comsumption</t>
  </si>
  <si>
    <t>Time Factor</t>
  </si>
  <si>
    <t>Sub Totals</t>
  </si>
  <si>
    <t>Elapsed Seconds</t>
  </si>
  <si>
    <t>Total Out=</t>
  </si>
  <si>
    <t>Net Water in ECAT</t>
  </si>
  <si>
    <t>Time</t>
  </si>
  <si>
    <t>Temp=0</t>
  </si>
  <si>
    <t>Temp correction=0</t>
  </si>
  <si>
    <t>Flow Rate In=1.5 g/s</t>
  </si>
  <si>
    <t>Max Energy=</t>
  </si>
  <si>
    <t>All vaporized</t>
  </si>
  <si>
    <t>Flow Rate=2.0</t>
  </si>
  <si>
    <t>Flow Rate=1.75</t>
  </si>
  <si>
    <t>Temp=.8</t>
  </si>
  <si>
    <t>All 0 before out</t>
  </si>
  <si>
    <t>Supporting Calculations for Sheets</t>
  </si>
  <si>
    <t>Test Data</t>
  </si>
  <si>
    <t>Flow Rate=1.5</t>
  </si>
  <si>
    <t>ECAT Water Mass</t>
  </si>
  <si>
    <t>ECAT Water Mass and Vaporization</t>
  </si>
  <si>
    <t>David Roberson</t>
  </si>
  <si>
    <t>Vapor (grams)</t>
  </si>
  <si>
    <t>(Grams)</t>
  </si>
  <si>
    <t>(Watts)</t>
  </si>
  <si>
    <t>Water Flow In</t>
  </si>
  <si>
    <t>(grams/seconds)</t>
  </si>
  <si>
    <t>(Degrees C)</t>
  </si>
  <si>
    <t>David Roberson 10/17/2011 Rev 4.0</t>
  </si>
  <si>
    <t>Time Calculations Support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</si>
</sst>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21" fontId="0" fillId="0" borderId="0" xfId="0" applyNumberFormat="1"/>
    <xf numFmtId="0" fontId="1" fillId="0" borderId="0" xfId="0" applyFont="1"/>
    <xf numFmtId="0" fontId="1" fillId="0" borderId="0" xfId="0" quotePrefix="1" applyFont="1"/>
    <xf numFmtId="19" fontId="0" fillId="0" borderId="0" xfId="0" applyNumberFormat="1"/>
    <xf numFmtId="2" fontId="0" fillId="0" borderId="0" xfId="0" applyNumberFormat="1"/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ECAT Water Mass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6"/>
            <c:intercept val="0"/>
          </c:trendline>
          <c:xVal>
            <c:numRef>
              <c:f>Charts!$B$9:$B$50</c:f>
              <c:numCache>
                <c:formatCode>General</c:formatCode>
                <c:ptCount val="42"/>
                <c:pt idx="0">
                  <c:v>0</c:v>
                </c:pt>
                <c:pt idx="1">
                  <c:v>1321.0000000000032</c:v>
                </c:pt>
                <c:pt idx="2">
                  <c:v>3121.0000000000032</c:v>
                </c:pt>
                <c:pt idx="3">
                  <c:v>4321.0000000000091</c:v>
                </c:pt>
                <c:pt idx="4">
                  <c:v>4921.0000000000082</c:v>
                </c:pt>
                <c:pt idx="5">
                  <c:v>5521.0000000000064</c:v>
                </c:pt>
                <c:pt idx="6">
                  <c:v>6721.0000000000036</c:v>
                </c:pt>
                <c:pt idx="7">
                  <c:v>7321.0000000000118</c:v>
                </c:pt>
                <c:pt idx="8">
                  <c:v>8041.0000000000091</c:v>
                </c:pt>
                <c:pt idx="9">
                  <c:v>8521.0000000000073</c:v>
                </c:pt>
                <c:pt idx="10">
                  <c:v>9481.0000000000164</c:v>
                </c:pt>
                <c:pt idx="11">
                  <c:v>9661.0000000000055</c:v>
                </c:pt>
                <c:pt idx="12">
                  <c:v>10081.000000000015</c:v>
                </c:pt>
                <c:pt idx="13">
                  <c:v>10861.000000000011</c:v>
                </c:pt>
                <c:pt idx="14">
                  <c:v>11401.000000000011</c:v>
                </c:pt>
                <c:pt idx="15">
                  <c:v>11701.000000000009</c:v>
                </c:pt>
                <c:pt idx="16">
                  <c:v>12001.000000000009</c:v>
                </c:pt>
                <c:pt idx="17">
                  <c:v>12601.000000000007</c:v>
                </c:pt>
                <c:pt idx="18">
                  <c:v>13021.000000000016</c:v>
                </c:pt>
                <c:pt idx="19">
                  <c:v>13560.000000000016</c:v>
                </c:pt>
                <c:pt idx="20">
                  <c:v>13801.000000000015</c:v>
                </c:pt>
                <c:pt idx="21">
                  <c:v>13861.000000000015</c:v>
                </c:pt>
                <c:pt idx="22">
                  <c:v>14341.000000000013</c:v>
                </c:pt>
                <c:pt idx="23">
                  <c:v>15901.00000000002</c:v>
                </c:pt>
                <c:pt idx="24">
                  <c:v>16923.000000000018</c:v>
                </c:pt>
                <c:pt idx="25">
                  <c:v>17761.000000000015</c:v>
                </c:pt>
                <c:pt idx="26">
                  <c:v>18781.000000000018</c:v>
                </c:pt>
                <c:pt idx="27">
                  <c:v>19321.000000000029</c:v>
                </c:pt>
                <c:pt idx="28">
                  <c:v>20281.000000000025</c:v>
                </c:pt>
                <c:pt idx="29">
                  <c:v>21001.000000000022</c:v>
                </c:pt>
                <c:pt idx="30">
                  <c:v>22081.000000000018</c:v>
                </c:pt>
                <c:pt idx="31">
                  <c:v>22801.000000000018</c:v>
                </c:pt>
                <c:pt idx="32">
                  <c:v>23581.000000000025</c:v>
                </c:pt>
                <c:pt idx="33">
                  <c:v>25201.000000000033</c:v>
                </c:pt>
                <c:pt idx="34">
                  <c:v>27601.000000000025</c:v>
                </c:pt>
                <c:pt idx="35">
                  <c:v>28381.000000000033</c:v>
                </c:pt>
                <c:pt idx="36">
                  <c:v>28981.000000000033</c:v>
                </c:pt>
                <c:pt idx="37">
                  <c:v>30121.00000000004</c:v>
                </c:pt>
                <c:pt idx="38">
                  <c:v>30301.000000000029</c:v>
                </c:pt>
                <c:pt idx="39">
                  <c:v>31201.000000000025</c:v>
                </c:pt>
                <c:pt idx="40">
                  <c:v>31921.000000000033</c:v>
                </c:pt>
                <c:pt idx="41">
                  <c:v>32281.000000000033</c:v>
                </c:pt>
              </c:numCache>
            </c:numRef>
          </c:xVal>
          <c:yVal>
            <c:numRef>
              <c:f>Charts!$D$9:$D$50</c:f>
              <c:numCache>
                <c:formatCode>General</c:formatCode>
                <c:ptCount val="42"/>
                <c:pt idx="0">
                  <c:v>0</c:v>
                </c:pt>
                <c:pt idx="1">
                  <c:v>1981.5000000000048</c:v>
                </c:pt>
                <c:pt idx="2">
                  <c:v>4681.5000000000045</c:v>
                </c:pt>
                <c:pt idx="3">
                  <c:v>6481.5000000000136</c:v>
                </c:pt>
                <c:pt idx="4">
                  <c:v>7381.5000000000127</c:v>
                </c:pt>
                <c:pt idx="5">
                  <c:v>8281.5000000000091</c:v>
                </c:pt>
                <c:pt idx="6">
                  <c:v>10081.500000000005</c:v>
                </c:pt>
                <c:pt idx="7">
                  <c:v>10981.500000000018</c:v>
                </c:pt>
                <c:pt idx="8">
                  <c:v>12061.500000000015</c:v>
                </c:pt>
                <c:pt idx="9">
                  <c:v>12781.500000000011</c:v>
                </c:pt>
                <c:pt idx="10">
                  <c:v>14148.042289903477</c:v>
                </c:pt>
                <c:pt idx="11">
                  <c:v>14173.982617078162</c:v>
                </c:pt>
                <c:pt idx="12">
                  <c:v>14016.827539480355</c:v>
                </c:pt>
                <c:pt idx="13">
                  <c:v>14127.420606220576</c:v>
                </c:pt>
                <c:pt idx="14">
                  <c:v>14565.081142279681</c:v>
                </c:pt>
                <c:pt idx="15">
                  <c:v>14686.147624201014</c:v>
                </c:pt>
                <c:pt idx="16">
                  <c:v>14412.635432778505</c:v>
                </c:pt>
                <c:pt idx="17">
                  <c:v>14855.163211101593</c:v>
                </c:pt>
                <c:pt idx="18">
                  <c:v>14913.575851480968</c:v>
                </c:pt>
                <c:pt idx="19">
                  <c:v>15486.534164573965</c:v>
                </c:pt>
                <c:pt idx="20">
                  <c:v>15791.032771124286</c:v>
                </c:pt>
                <c:pt idx="21">
                  <c:v>15357.961160644898</c:v>
                </c:pt>
                <c:pt idx="22">
                  <c:v>14289.957800029935</c:v>
                </c:pt>
                <c:pt idx="23">
                  <c:v>15254.924975346894</c:v>
                </c:pt>
                <c:pt idx="24">
                  <c:v>16086.127621818021</c:v>
                </c:pt>
                <c:pt idx="25">
                  <c:v>14930.415631374515</c:v>
                </c:pt>
                <c:pt idx="26">
                  <c:v>15224.120439140421</c:v>
                </c:pt>
                <c:pt idx="27">
                  <c:v>14203.466336192321</c:v>
                </c:pt>
                <c:pt idx="28">
                  <c:v>13775.591209774793</c:v>
                </c:pt>
                <c:pt idx="29">
                  <c:v>11564.421211422068</c:v>
                </c:pt>
                <c:pt idx="30">
                  <c:v>11355.413567660435</c:v>
                </c:pt>
                <c:pt idx="31">
                  <c:v>10981.446385014209</c:v>
                </c:pt>
                <c:pt idx="32">
                  <c:v>9359.9965298789175</c:v>
                </c:pt>
                <c:pt idx="33">
                  <c:v>6923.446444256555</c:v>
                </c:pt>
                <c:pt idx="34">
                  <c:v>9360.2961191366194</c:v>
                </c:pt>
                <c:pt idx="35">
                  <c:v>9736.3534145123413</c:v>
                </c:pt>
                <c:pt idx="36">
                  <c:v>8935.8268783918465</c:v>
                </c:pt>
                <c:pt idx="37">
                  <c:v>10229.021303411828</c:v>
                </c:pt>
                <c:pt idx="38">
                  <c:v>8436.4818567842231</c:v>
                </c:pt>
                <c:pt idx="39">
                  <c:v>9088.1037203516826</c:v>
                </c:pt>
                <c:pt idx="40">
                  <c:v>9899.5704375932619</c:v>
                </c:pt>
                <c:pt idx="41">
                  <c:v>10439.570437593262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trendline>
            <c:trendlineType val="poly"/>
            <c:order val="6"/>
            <c:intercept val="0"/>
          </c:trendline>
          <c:xVal>
            <c:numRef>
              <c:f>Charts!$B$9:$B$50</c:f>
              <c:numCache>
                <c:formatCode>General</c:formatCode>
                <c:ptCount val="42"/>
                <c:pt idx="0">
                  <c:v>0</c:v>
                </c:pt>
                <c:pt idx="1">
                  <c:v>1321.0000000000032</c:v>
                </c:pt>
                <c:pt idx="2">
                  <c:v>3121.0000000000032</c:v>
                </c:pt>
                <c:pt idx="3">
                  <c:v>4321.0000000000091</c:v>
                </c:pt>
                <c:pt idx="4">
                  <c:v>4921.0000000000082</c:v>
                </c:pt>
                <c:pt idx="5">
                  <c:v>5521.0000000000064</c:v>
                </c:pt>
                <c:pt idx="6">
                  <c:v>6721.0000000000036</c:v>
                </c:pt>
                <c:pt idx="7">
                  <c:v>7321.0000000000118</c:v>
                </c:pt>
                <c:pt idx="8">
                  <c:v>8041.0000000000091</c:v>
                </c:pt>
                <c:pt idx="9">
                  <c:v>8521.0000000000073</c:v>
                </c:pt>
                <c:pt idx="10">
                  <c:v>9481.0000000000164</c:v>
                </c:pt>
                <c:pt idx="11">
                  <c:v>9661.0000000000055</c:v>
                </c:pt>
                <c:pt idx="12">
                  <c:v>10081.000000000015</c:v>
                </c:pt>
                <c:pt idx="13">
                  <c:v>10861.000000000011</c:v>
                </c:pt>
                <c:pt idx="14">
                  <c:v>11401.000000000011</c:v>
                </c:pt>
                <c:pt idx="15">
                  <c:v>11701.000000000009</c:v>
                </c:pt>
                <c:pt idx="16">
                  <c:v>12001.000000000009</c:v>
                </c:pt>
                <c:pt idx="17">
                  <c:v>12601.000000000007</c:v>
                </c:pt>
                <c:pt idx="18">
                  <c:v>13021.000000000016</c:v>
                </c:pt>
                <c:pt idx="19">
                  <c:v>13560.000000000016</c:v>
                </c:pt>
                <c:pt idx="20">
                  <c:v>13801.000000000015</c:v>
                </c:pt>
                <c:pt idx="21">
                  <c:v>13861.000000000015</c:v>
                </c:pt>
                <c:pt idx="22">
                  <c:v>14341.000000000013</c:v>
                </c:pt>
                <c:pt idx="23">
                  <c:v>15901.00000000002</c:v>
                </c:pt>
                <c:pt idx="24">
                  <c:v>16923.000000000018</c:v>
                </c:pt>
                <c:pt idx="25">
                  <c:v>17761.000000000015</c:v>
                </c:pt>
                <c:pt idx="26">
                  <c:v>18781.000000000018</c:v>
                </c:pt>
                <c:pt idx="27">
                  <c:v>19321.000000000029</c:v>
                </c:pt>
                <c:pt idx="28">
                  <c:v>20281.000000000025</c:v>
                </c:pt>
                <c:pt idx="29">
                  <c:v>21001.000000000022</c:v>
                </c:pt>
                <c:pt idx="30">
                  <c:v>22081.000000000018</c:v>
                </c:pt>
                <c:pt idx="31">
                  <c:v>22801.000000000018</c:v>
                </c:pt>
                <c:pt idx="32">
                  <c:v>23581.000000000025</c:v>
                </c:pt>
                <c:pt idx="33">
                  <c:v>25201.000000000033</c:v>
                </c:pt>
                <c:pt idx="34">
                  <c:v>27601.000000000025</c:v>
                </c:pt>
                <c:pt idx="35">
                  <c:v>28381.000000000033</c:v>
                </c:pt>
                <c:pt idx="36">
                  <c:v>28981.000000000033</c:v>
                </c:pt>
                <c:pt idx="37">
                  <c:v>30121.00000000004</c:v>
                </c:pt>
                <c:pt idx="38">
                  <c:v>30301.000000000029</c:v>
                </c:pt>
                <c:pt idx="39">
                  <c:v>31201.000000000025</c:v>
                </c:pt>
                <c:pt idx="40">
                  <c:v>31921.000000000033</c:v>
                </c:pt>
                <c:pt idx="41">
                  <c:v>32281.000000000033</c:v>
                </c:pt>
              </c:numCache>
            </c:numRef>
          </c:xVal>
          <c:yVal>
            <c:numRef>
              <c:f>Charts!$J$9:$J$50</c:f>
              <c:numCache>
                <c:formatCode>General</c:formatCode>
                <c:ptCount val="42"/>
                <c:pt idx="0">
                  <c:v>0</c:v>
                </c:pt>
                <c:pt idx="1">
                  <c:v>2642.0000000000064</c:v>
                </c:pt>
                <c:pt idx="2">
                  <c:v>6242.0000000000064</c:v>
                </c:pt>
                <c:pt idx="3">
                  <c:v>8642.0000000000182</c:v>
                </c:pt>
                <c:pt idx="4">
                  <c:v>9842.0000000000164</c:v>
                </c:pt>
                <c:pt idx="5">
                  <c:v>11042.000000000013</c:v>
                </c:pt>
                <c:pt idx="6">
                  <c:v>13442.000000000007</c:v>
                </c:pt>
                <c:pt idx="7">
                  <c:v>14642.000000000024</c:v>
                </c:pt>
                <c:pt idx="8">
                  <c:v>16082.000000000018</c:v>
                </c:pt>
                <c:pt idx="9">
                  <c:v>17042.000000000015</c:v>
                </c:pt>
                <c:pt idx="10">
                  <c:v>18888.542289903482</c:v>
                </c:pt>
                <c:pt idx="11">
                  <c:v>19004.482617078163</c:v>
                </c:pt>
                <c:pt idx="12">
                  <c:v>19057.327539480364</c:v>
                </c:pt>
                <c:pt idx="13">
                  <c:v>19557.920606220581</c:v>
                </c:pt>
                <c:pt idx="14">
                  <c:v>20265.581142279691</c:v>
                </c:pt>
                <c:pt idx="15">
                  <c:v>20536.647624201018</c:v>
                </c:pt>
                <c:pt idx="16">
                  <c:v>20413.135432778508</c:v>
                </c:pt>
                <c:pt idx="17">
                  <c:v>21155.663211101597</c:v>
                </c:pt>
                <c:pt idx="18">
                  <c:v>21424.075851480975</c:v>
                </c:pt>
                <c:pt idx="19">
                  <c:v>22266.534164573972</c:v>
                </c:pt>
                <c:pt idx="20">
                  <c:v>22691.532771124294</c:v>
                </c:pt>
                <c:pt idx="21">
                  <c:v>22288.461160644903</c:v>
                </c:pt>
                <c:pt idx="22">
                  <c:v>21460.457800029944</c:v>
                </c:pt>
                <c:pt idx="23">
                  <c:v>23205.424975346905</c:v>
                </c:pt>
                <c:pt idx="24">
                  <c:v>24547.627621818028</c:v>
                </c:pt>
                <c:pt idx="25">
                  <c:v>23810.915631374522</c:v>
                </c:pt>
                <c:pt idx="26">
                  <c:v>24614.620439140428</c:v>
                </c:pt>
                <c:pt idx="27">
                  <c:v>23863.966336192338</c:v>
                </c:pt>
                <c:pt idx="28">
                  <c:v>23916.091209774808</c:v>
                </c:pt>
                <c:pt idx="29">
                  <c:v>22064.921211422079</c:v>
                </c:pt>
                <c:pt idx="30">
                  <c:v>22395.913567660442</c:v>
                </c:pt>
                <c:pt idx="31">
                  <c:v>22381.946385014217</c:v>
                </c:pt>
                <c:pt idx="32">
                  <c:v>21150.496529878932</c:v>
                </c:pt>
                <c:pt idx="33">
                  <c:v>19523.94644425657</c:v>
                </c:pt>
                <c:pt idx="34">
                  <c:v>23160.796119136634</c:v>
                </c:pt>
                <c:pt idx="35">
                  <c:v>23926.853414512356</c:v>
                </c:pt>
                <c:pt idx="36">
                  <c:v>23426.326878391861</c:v>
                </c:pt>
                <c:pt idx="37">
                  <c:v>25289.52130341185</c:v>
                </c:pt>
                <c:pt idx="38">
                  <c:v>23586.981856784238</c:v>
                </c:pt>
                <c:pt idx="39">
                  <c:v>24688.603720351697</c:v>
                </c:pt>
                <c:pt idx="40">
                  <c:v>25860.070437593276</c:v>
                </c:pt>
                <c:pt idx="41">
                  <c:v>26580.070437593276</c:v>
                </c:pt>
              </c:numCache>
            </c:numRef>
          </c:yVal>
        </c:ser>
        <c:ser>
          <c:idx val="2"/>
          <c:order val="2"/>
          <c:spPr>
            <a:ln w="28575">
              <a:noFill/>
            </a:ln>
          </c:spPr>
          <c:trendline>
            <c:trendlineType val="poly"/>
            <c:order val="6"/>
            <c:intercept val="0"/>
          </c:trendline>
          <c:xVal>
            <c:numRef>
              <c:f>Charts!$B$9:$B$50</c:f>
              <c:numCache>
                <c:formatCode>General</c:formatCode>
                <c:ptCount val="42"/>
                <c:pt idx="0">
                  <c:v>0</c:v>
                </c:pt>
                <c:pt idx="1">
                  <c:v>1321.0000000000032</c:v>
                </c:pt>
                <c:pt idx="2">
                  <c:v>3121.0000000000032</c:v>
                </c:pt>
                <c:pt idx="3">
                  <c:v>4321.0000000000091</c:v>
                </c:pt>
                <c:pt idx="4">
                  <c:v>4921.0000000000082</c:v>
                </c:pt>
                <c:pt idx="5">
                  <c:v>5521.0000000000064</c:v>
                </c:pt>
                <c:pt idx="6">
                  <c:v>6721.0000000000036</c:v>
                </c:pt>
                <c:pt idx="7">
                  <c:v>7321.0000000000118</c:v>
                </c:pt>
                <c:pt idx="8">
                  <c:v>8041.0000000000091</c:v>
                </c:pt>
                <c:pt idx="9">
                  <c:v>8521.0000000000073</c:v>
                </c:pt>
                <c:pt idx="10">
                  <c:v>9481.0000000000164</c:v>
                </c:pt>
                <c:pt idx="11">
                  <c:v>9661.0000000000055</c:v>
                </c:pt>
                <c:pt idx="12">
                  <c:v>10081.000000000015</c:v>
                </c:pt>
                <c:pt idx="13">
                  <c:v>10861.000000000011</c:v>
                </c:pt>
                <c:pt idx="14">
                  <c:v>11401.000000000011</c:v>
                </c:pt>
                <c:pt idx="15">
                  <c:v>11701.000000000009</c:v>
                </c:pt>
                <c:pt idx="16">
                  <c:v>12001.000000000009</c:v>
                </c:pt>
                <c:pt idx="17">
                  <c:v>12601.000000000007</c:v>
                </c:pt>
                <c:pt idx="18">
                  <c:v>13021.000000000016</c:v>
                </c:pt>
                <c:pt idx="19">
                  <c:v>13560.000000000016</c:v>
                </c:pt>
                <c:pt idx="20">
                  <c:v>13801.000000000015</c:v>
                </c:pt>
                <c:pt idx="21">
                  <c:v>13861.000000000015</c:v>
                </c:pt>
                <c:pt idx="22">
                  <c:v>14341.000000000013</c:v>
                </c:pt>
                <c:pt idx="23">
                  <c:v>15901.00000000002</c:v>
                </c:pt>
                <c:pt idx="24">
                  <c:v>16923.000000000018</c:v>
                </c:pt>
                <c:pt idx="25">
                  <c:v>17761.000000000015</c:v>
                </c:pt>
                <c:pt idx="26">
                  <c:v>18781.000000000018</c:v>
                </c:pt>
                <c:pt idx="27">
                  <c:v>19321.000000000029</c:v>
                </c:pt>
                <c:pt idx="28">
                  <c:v>20281.000000000025</c:v>
                </c:pt>
                <c:pt idx="29">
                  <c:v>21001.000000000022</c:v>
                </c:pt>
                <c:pt idx="30">
                  <c:v>22081.000000000018</c:v>
                </c:pt>
                <c:pt idx="31">
                  <c:v>22801.000000000018</c:v>
                </c:pt>
                <c:pt idx="32">
                  <c:v>23581.000000000025</c:v>
                </c:pt>
                <c:pt idx="33">
                  <c:v>25201.000000000033</c:v>
                </c:pt>
                <c:pt idx="34">
                  <c:v>27601.000000000025</c:v>
                </c:pt>
                <c:pt idx="35">
                  <c:v>28381.000000000033</c:v>
                </c:pt>
                <c:pt idx="36">
                  <c:v>28981.000000000033</c:v>
                </c:pt>
                <c:pt idx="37">
                  <c:v>30121.00000000004</c:v>
                </c:pt>
                <c:pt idx="38">
                  <c:v>30301.000000000029</c:v>
                </c:pt>
                <c:pt idx="39">
                  <c:v>31201.000000000025</c:v>
                </c:pt>
                <c:pt idx="40">
                  <c:v>31921.000000000033</c:v>
                </c:pt>
                <c:pt idx="41">
                  <c:v>32281.000000000033</c:v>
                </c:pt>
              </c:numCache>
            </c:numRef>
          </c:xVal>
          <c:yVal>
            <c:numRef>
              <c:f>Charts!$M$9:$M$50</c:f>
              <c:numCache>
                <c:formatCode>General</c:formatCode>
                <c:ptCount val="42"/>
                <c:pt idx="0">
                  <c:v>0</c:v>
                </c:pt>
                <c:pt idx="1">
                  <c:v>2311.7500000000055</c:v>
                </c:pt>
                <c:pt idx="2">
                  <c:v>5461.7500000000055</c:v>
                </c:pt>
                <c:pt idx="3">
                  <c:v>7561.7500000000164</c:v>
                </c:pt>
                <c:pt idx="4">
                  <c:v>8611.7500000000146</c:v>
                </c:pt>
                <c:pt idx="5">
                  <c:v>9661.7500000000109</c:v>
                </c:pt>
                <c:pt idx="6">
                  <c:v>11761.750000000007</c:v>
                </c:pt>
                <c:pt idx="7">
                  <c:v>12811.75000000002</c:v>
                </c:pt>
                <c:pt idx="8">
                  <c:v>14071.750000000016</c:v>
                </c:pt>
                <c:pt idx="9">
                  <c:v>14911.750000000013</c:v>
                </c:pt>
                <c:pt idx="10">
                  <c:v>16518.292289903478</c:v>
                </c:pt>
                <c:pt idx="11">
                  <c:v>16589.232617078163</c:v>
                </c:pt>
                <c:pt idx="12">
                  <c:v>16537.07753948036</c:v>
                </c:pt>
                <c:pt idx="13">
                  <c:v>16842.670606220578</c:v>
                </c:pt>
                <c:pt idx="14">
                  <c:v>17415.331142279683</c:v>
                </c:pt>
                <c:pt idx="15">
                  <c:v>17611.397624201014</c:v>
                </c:pt>
                <c:pt idx="16">
                  <c:v>17412.885432778505</c:v>
                </c:pt>
                <c:pt idx="17">
                  <c:v>18005.413211101597</c:v>
                </c:pt>
                <c:pt idx="18">
                  <c:v>18168.825851480971</c:v>
                </c:pt>
                <c:pt idx="19">
                  <c:v>18876.534164573968</c:v>
                </c:pt>
                <c:pt idx="20">
                  <c:v>19241.28277112429</c:v>
                </c:pt>
                <c:pt idx="21">
                  <c:v>18823.211160644903</c:v>
                </c:pt>
                <c:pt idx="22">
                  <c:v>17875.207800029937</c:v>
                </c:pt>
                <c:pt idx="23">
                  <c:v>19230.174975346901</c:v>
                </c:pt>
                <c:pt idx="24">
                  <c:v>20316.877621818025</c:v>
                </c:pt>
                <c:pt idx="25">
                  <c:v>19370.665631374519</c:v>
                </c:pt>
                <c:pt idx="26">
                  <c:v>19919.370439140421</c:v>
                </c:pt>
                <c:pt idx="27">
                  <c:v>19033.71633619233</c:v>
                </c:pt>
                <c:pt idx="28">
                  <c:v>18845.841209774801</c:v>
                </c:pt>
                <c:pt idx="29">
                  <c:v>16814.671211422072</c:v>
                </c:pt>
                <c:pt idx="30">
                  <c:v>16875.663567660435</c:v>
                </c:pt>
                <c:pt idx="31">
                  <c:v>16681.696385014209</c:v>
                </c:pt>
                <c:pt idx="32">
                  <c:v>15255.246529878925</c:v>
                </c:pt>
                <c:pt idx="33">
                  <c:v>13223.696444256562</c:v>
                </c:pt>
                <c:pt idx="34">
                  <c:v>16260.546119136627</c:v>
                </c:pt>
                <c:pt idx="35">
                  <c:v>16831.603414512349</c:v>
                </c:pt>
                <c:pt idx="36">
                  <c:v>16181.076878391854</c:v>
                </c:pt>
                <c:pt idx="37">
                  <c:v>17759.271303411842</c:v>
                </c:pt>
                <c:pt idx="38">
                  <c:v>16011.73185678423</c:v>
                </c:pt>
                <c:pt idx="39">
                  <c:v>16888.35372035169</c:v>
                </c:pt>
                <c:pt idx="40">
                  <c:v>17879.820437593269</c:v>
                </c:pt>
                <c:pt idx="41">
                  <c:v>18509.820437593269</c:v>
                </c:pt>
              </c:numCache>
            </c:numRef>
          </c:yVal>
        </c:ser>
        <c:ser>
          <c:idx val="3"/>
          <c:order val="3"/>
          <c:spPr>
            <a:ln w="28575">
              <a:noFill/>
            </a:ln>
          </c:spPr>
          <c:trendline>
            <c:trendlineType val="poly"/>
            <c:order val="6"/>
            <c:intercept val="0"/>
          </c:trendline>
          <c:xVal>
            <c:numRef>
              <c:f>Charts!$B$9:$B$50</c:f>
              <c:numCache>
                <c:formatCode>General</c:formatCode>
                <c:ptCount val="42"/>
                <c:pt idx="0">
                  <c:v>0</c:v>
                </c:pt>
                <c:pt idx="1">
                  <c:v>1321.0000000000032</c:v>
                </c:pt>
                <c:pt idx="2">
                  <c:v>3121.0000000000032</c:v>
                </c:pt>
                <c:pt idx="3">
                  <c:v>4321.0000000000091</c:v>
                </c:pt>
                <c:pt idx="4">
                  <c:v>4921.0000000000082</c:v>
                </c:pt>
                <c:pt idx="5">
                  <c:v>5521.0000000000064</c:v>
                </c:pt>
                <c:pt idx="6">
                  <c:v>6721.0000000000036</c:v>
                </c:pt>
                <c:pt idx="7">
                  <c:v>7321.0000000000118</c:v>
                </c:pt>
                <c:pt idx="8">
                  <c:v>8041.0000000000091</c:v>
                </c:pt>
                <c:pt idx="9">
                  <c:v>8521.0000000000073</c:v>
                </c:pt>
                <c:pt idx="10">
                  <c:v>9481.0000000000164</c:v>
                </c:pt>
                <c:pt idx="11">
                  <c:v>9661.0000000000055</c:v>
                </c:pt>
                <c:pt idx="12">
                  <c:v>10081.000000000015</c:v>
                </c:pt>
                <c:pt idx="13">
                  <c:v>10861.000000000011</c:v>
                </c:pt>
                <c:pt idx="14">
                  <c:v>11401.000000000011</c:v>
                </c:pt>
                <c:pt idx="15">
                  <c:v>11701.000000000009</c:v>
                </c:pt>
                <c:pt idx="16">
                  <c:v>12001.000000000009</c:v>
                </c:pt>
                <c:pt idx="17">
                  <c:v>12601.000000000007</c:v>
                </c:pt>
                <c:pt idx="18">
                  <c:v>13021.000000000016</c:v>
                </c:pt>
                <c:pt idx="19">
                  <c:v>13560.000000000016</c:v>
                </c:pt>
                <c:pt idx="20">
                  <c:v>13801.000000000015</c:v>
                </c:pt>
                <c:pt idx="21">
                  <c:v>13861.000000000015</c:v>
                </c:pt>
                <c:pt idx="22">
                  <c:v>14341.000000000013</c:v>
                </c:pt>
                <c:pt idx="23">
                  <c:v>15901.00000000002</c:v>
                </c:pt>
                <c:pt idx="24">
                  <c:v>16923.000000000018</c:v>
                </c:pt>
                <c:pt idx="25">
                  <c:v>17761.000000000015</c:v>
                </c:pt>
                <c:pt idx="26">
                  <c:v>18781.000000000018</c:v>
                </c:pt>
                <c:pt idx="27">
                  <c:v>19321.000000000029</c:v>
                </c:pt>
                <c:pt idx="28">
                  <c:v>20281.000000000025</c:v>
                </c:pt>
                <c:pt idx="29">
                  <c:v>21001.000000000022</c:v>
                </c:pt>
                <c:pt idx="30">
                  <c:v>22081.000000000018</c:v>
                </c:pt>
                <c:pt idx="31">
                  <c:v>22801.000000000018</c:v>
                </c:pt>
                <c:pt idx="32">
                  <c:v>23581.000000000025</c:v>
                </c:pt>
                <c:pt idx="33">
                  <c:v>25201.000000000033</c:v>
                </c:pt>
                <c:pt idx="34">
                  <c:v>27601.000000000025</c:v>
                </c:pt>
                <c:pt idx="35">
                  <c:v>28381.000000000033</c:v>
                </c:pt>
                <c:pt idx="36">
                  <c:v>28981.000000000033</c:v>
                </c:pt>
                <c:pt idx="37">
                  <c:v>30121.00000000004</c:v>
                </c:pt>
                <c:pt idx="38">
                  <c:v>30301.000000000029</c:v>
                </c:pt>
                <c:pt idx="39">
                  <c:v>31201.000000000025</c:v>
                </c:pt>
                <c:pt idx="40">
                  <c:v>31921.000000000033</c:v>
                </c:pt>
                <c:pt idx="41">
                  <c:v>32281.000000000033</c:v>
                </c:pt>
              </c:numCache>
            </c:numRef>
          </c:xVal>
          <c:yVal>
            <c:numRef>
              <c:f>Charts!$P$9:$P$50</c:f>
              <c:numCache>
                <c:formatCode>General</c:formatCode>
                <c:ptCount val="42"/>
                <c:pt idx="0">
                  <c:v>0</c:v>
                </c:pt>
                <c:pt idx="1">
                  <c:v>2311.7500000000055</c:v>
                </c:pt>
                <c:pt idx="2">
                  <c:v>5461.7500000000055</c:v>
                </c:pt>
                <c:pt idx="3">
                  <c:v>7561.7500000000164</c:v>
                </c:pt>
                <c:pt idx="4">
                  <c:v>8611.7500000000146</c:v>
                </c:pt>
                <c:pt idx="5">
                  <c:v>9661.7500000000109</c:v>
                </c:pt>
                <c:pt idx="6">
                  <c:v>11761.750000000007</c:v>
                </c:pt>
                <c:pt idx="7">
                  <c:v>12811.75000000002</c:v>
                </c:pt>
                <c:pt idx="8">
                  <c:v>14071.750000000016</c:v>
                </c:pt>
                <c:pt idx="9">
                  <c:v>14911.750000000013</c:v>
                </c:pt>
                <c:pt idx="10">
                  <c:v>16476.316455562595</c:v>
                </c:pt>
                <c:pt idx="11">
                  <c:v>16449.632913607162</c:v>
                </c:pt>
                <c:pt idx="12">
                  <c:v>16217.556675415568</c:v>
                </c:pt>
                <c:pt idx="13">
                  <c:v>16400.319952792335</c:v>
                </c:pt>
                <c:pt idx="14">
                  <c:v>16905.282404498554</c:v>
                </c:pt>
                <c:pt idx="15">
                  <c:v>17033.875344249896</c:v>
                </c:pt>
                <c:pt idx="16">
                  <c:v>16700.756233492968</c:v>
                </c:pt>
                <c:pt idx="17">
                  <c:v>17199.443556087463</c:v>
                </c:pt>
                <c:pt idx="18">
                  <c:v>17242.522015494073</c:v>
                </c:pt>
                <c:pt idx="19">
                  <c:v>17896.392228722612</c:v>
                </c:pt>
                <c:pt idx="20">
                  <c:v>18247.728742696538</c:v>
                </c:pt>
                <c:pt idx="21">
                  <c:v>17722.360391605995</c:v>
                </c:pt>
                <c:pt idx="22">
                  <c:v>16425.478326480792</c:v>
                </c:pt>
                <c:pt idx="23">
                  <c:v>17551.273364350582</c:v>
                </c:pt>
                <c:pt idx="24">
                  <c:v>18450.830049880671</c:v>
                </c:pt>
                <c:pt idx="25">
                  <c:v>17277.539283866012</c:v>
                </c:pt>
                <c:pt idx="26">
                  <c:v>17705.629926535905</c:v>
                </c:pt>
                <c:pt idx="27">
                  <c:v>16604.604752652744</c:v>
                </c:pt>
                <c:pt idx="28">
                  <c:v>16254.305702198908</c:v>
                </c:pt>
                <c:pt idx="29">
                  <c:v>13979.34533359783</c:v>
                </c:pt>
                <c:pt idx="30">
                  <c:v>13877.759232612938</c:v>
                </c:pt>
                <c:pt idx="31">
                  <c:v>13507.553603585351</c:v>
                </c:pt>
                <c:pt idx="32">
                  <c:v>11715.011964170029</c:v>
                </c:pt>
                <c:pt idx="33">
                  <c:v>9142.7340912562868</c:v>
                </c:pt>
                <c:pt idx="34">
                  <c:v>12004.013905740889</c:v>
                </c:pt>
                <c:pt idx="35">
                  <c:v>12439.93201735078</c:v>
                </c:pt>
                <c:pt idx="36">
                  <c:v>11532.722230495114</c:v>
                </c:pt>
                <c:pt idx="37">
                  <c:v>13070.252696980468</c:v>
                </c:pt>
                <c:pt idx="38">
                  <c:v>11119.005650685933</c:v>
                </c:pt>
                <c:pt idx="39">
                  <c:v>11831.303246857497</c:v>
                </c:pt>
                <c:pt idx="40">
                  <c:v>12740.144338634942</c:v>
                </c:pt>
                <c:pt idx="41">
                  <c:v>13370.144338634942</c:v>
                </c:pt>
              </c:numCache>
            </c:numRef>
          </c:yVal>
        </c:ser>
        <c:ser>
          <c:idx val="4"/>
          <c:order val="4"/>
          <c:spPr>
            <a:ln w="28575">
              <a:noFill/>
            </a:ln>
          </c:spPr>
          <c:trendline>
            <c:trendlineType val="poly"/>
            <c:order val="6"/>
            <c:intercept val="0"/>
          </c:trendline>
          <c:xVal>
            <c:numRef>
              <c:f>Charts!$B$9:$B$50</c:f>
              <c:numCache>
                <c:formatCode>General</c:formatCode>
                <c:ptCount val="42"/>
                <c:pt idx="0">
                  <c:v>0</c:v>
                </c:pt>
                <c:pt idx="1">
                  <c:v>1321.0000000000032</c:v>
                </c:pt>
                <c:pt idx="2">
                  <c:v>3121.0000000000032</c:v>
                </c:pt>
                <c:pt idx="3">
                  <c:v>4321.0000000000091</c:v>
                </c:pt>
                <c:pt idx="4">
                  <c:v>4921.0000000000082</c:v>
                </c:pt>
                <c:pt idx="5">
                  <c:v>5521.0000000000064</c:v>
                </c:pt>
                <c:pt idx="6">
                  <c:v>6721.0000000000036</c:v>
                </c:pt>
                <c:pt idx="7">
                  <c:v>7321.0000000000118</c:v>
                </c:pt>
                <c:pt idx="8">
                  <c:v>8041.0000000000091</c:v>
                </c:pt>
                <c:pt idx="9">
                  <c:v>8521.0000000000073</c:v>
                </c:pt>
                <c:pt idx="10">
                  <c:v>9481.0000000000164</c:v>
                </c:pt>
                <c:pt idx="11">
                  <c:v>9661.0000000000055</c:v>
                </c:pt>
                <c:pt idx="12">
                  <c:v>10081.000000000015</c:v>
                </c:pt>
                <c:pt idx="13">
                  <c:v>10861.000000000011</c:v>
                </c:pt>
                <c:pt idx="14">
                  <c:v>11401.000000000011</c:v>
                </c:pt>
                <c:pt idx="15">
                  <c:v>11701.000000000009</c:v>
                </c:pt>
                <c:pt idx="16">
                  <c:v>12001.000000000009</c:v>
                </c:pt>
                <c:pt idx="17">
                  <c:v>12601.000000000007</c:v>
                </c:pt>
                <c:pt idx="18">
                  <c:v>13021.000000000016</c:v>
                </c:pt>
                <c:pt idx="19">
                  <c:v>13560.000000000016</c:v>
                </c:pt>
                <c:pt idx="20">
                  <c:v>13801.000000000015</c:v>
                </c:pt>
                <c:pt idx="21">
                  <c:v>13861.000000000015</c:v>
                </c:pt>
                <c:pt idx="22">
                  <c:v>14341.000000000013</c:v>
                </c:pt>
                <c:pt idx="23">
                  <c:v>15901.00000000002</c:v>
                </c:pt>
                <c:pt idx="24">
                  <c:v>16923.000000000018</c:v>
                </c:pt>
                <c:pt idx="25">
                  <c:v>17761.000000000015</c:v>
                </c:pt>
                <c:pt idx="26">
                  <c:v>18781.000000000018</c:v>
                </c:pt>
                <c:pt idx="27">
                  <c:v>19321.000000000029</c:v>
                </c:pt>
                <c:pt idx="28">
                  <c:v>20281.000000000025</c:v>
                </c:pt>
                <c:pt idx="29">
                  <c:v>21001.000000000022</c:v>
                </c:pt>
                <c:pt idx="30">
                  <c:v>22081.000000000018</c:v>
                </c:pt>
                <c:pt idx="31">
                  <c:v>22801.000000000018</c:v>
                </c:pt>
                <c:pt idx="32">
                  <c:v>23581.000000000025</c:v>
                </c:pt>
                <c:pt idx="33">
                  <c:v>25201.000000000033</c:v>
                </c:pt>
                <c:pt idx="34">
                  <c:v>27601.000000000025</c:v>
                </c:pt>
                <c:pt idx="35">
                  <c:v>28381.000000000033</c:v>
                </c:pt>
                <c:pt idx="36">
                  <c:v>28981.000000000033</c:v>
                </c:pt>
                <c:pt idx="37">
                  <c:v>30121.00000000004</c:v>
                </c:pt>
                <c:pt idx="38">
                  <c:v>30301.000000000029</c:v>
                </c:pt>
                <c:pt idx="39">
                  <c:v>31201.000000000025</c:v>
                </c:pt>
                <c:pt idx="40">
                  <c:v>31921.000000000033</c:v>
                </c:pt>
                <c:pt idx="41">
                  <c:v>32281.000000000033</c:v>
                </c:pt>
              </c:numCache>
            </c:numRef>
          </c:xVal>
          <c:yVal>
            <c:numRef>
              <c:f>Charts!$G$9:$G$50</c:f>
              <c:numCache>
                <c:formatCode>General</c:formatCode>
                <c:ptCount val="42"/>
                <c:pt idx="0">
                  <c:v>0</c:v>
                </c:pt>
                <c:pt idx="1">
                  <c:v>1981.5000000000048</c:v>
                </c:pt>
                <c:pt idx="2">
                  <c:v>4681.5000000000045</c:v>
                </c:pt>
                <c:pt idx="3">
                  <c:v>6481.5000000000136</c:v>
                </c:pt>
                <c:pt idx="4">
                  <c:v>7381.5000000000127</c:v>
                </c:pt>
                <c:pt idx="5">
                  <c:v>8281.5000000000091</c:v>
                </c:pt>
                <c:pt idx="6">
                  <c:v>10081.500000000005</c:v>
                </c:pt>
                <c:pt idx="7">
                  <c:v>10981.500000000018</c:v>
                </c:pt>
                <c:pt idx="8">
                  <c:v>12061.500000000015</c:v>
                </c:pt>
                <c:pt idx="9">
                  <c:v>12781.500000000011</c:v>
                </c:pt>
                <c:pt idx="10">
                  <c:v>14106.066455562592</c:v>
                </c:pt>
                <c:pt idx="11">
                  <c:v>14034.382913607156</c:v>
                </c:pt>
                <c:pt idx="12">
                  <c:v>13697.306675415564</c:v>
                </c:pt>
                <c:pt idx="13">
                  <c:v>13685.069952792332</c:v>
                </c:pt>
                <c:pt idx="14">
                  <c:v>14055.032404498548</c:v>
                </c:pt>
                <c:pt idx="15">
                  <c:v>14108.625344249896</c:v>
                </c:pt>
                <c:pt idx="16">
                  <c:v>13700.506233492968</c:v>
                </c:pt>
                <c:pt idx="17">
                  <c:v>14049.193556087459</c:v>
                </c:pt>
                <c:pt idx="18">
                  <c:v>13987.272015494069</c:v>
                </c:pt>
                <c:pt idx="19">
                  <c:v>14506.392228722609</c:v>
                </c:pt>
                <c:pt idx="20">
                  <c:v>14797.478742696534</c:v>
                </c:pt>
                <c:pt idx="21">
                  <c:v>14257.110391605991</c:v>
                </c:pt>
                <c:pt idx="22">
                  <c:v>12840.22832648079</c:v>
                </c:pt>
                <c:pt idx="23">
                  <c:v>13576.023364350574</c:v>
                </c:pt>
                <c:pt idx="24">
                  <c:v>14220.080049880669</c:v>
                </c:pt>
                <c:pt idx="25">
                  <c:v>12837.28928386601</c:v>
                </c:pt>
                <c:pt idx="26">
                  <c:v>13010.379926535907</c:v>
                </c:pt>
                <c:pt idx="27">
                  <c:v>11774.354752652736</c:v>
                </c:pt>
                <c:pt idx="28">
                  <c:v>11184.055702198901</c:v>
                </c:pt>
                <c:pt idx="29">
                  <c:v>8729.0953335978265</c:v>
                </c:pt>
                <c:pt idx="30">
                  <c:v>8357.5092326129379</c:v>
                </c:pt>
                <c:pt idx="31">
                  <c:v>7807.3036035853511</c:v>
                </c:pt>
                <c:pt idx="32">
                  <c:v>5819.7619641700221</c:v>
                </c:pt>
                <c:pt idx="33">
                  <c:v>2842.4840912562795</c:v>
                </c:pt>
                <c:pt idx="34">
                  <c:v>5103.7639057408815</c:v>
                </c:pt>
                <c:pt idx="35">
                  <c:v>5344.6820173507731</c:v>
                </c:pt>
                <c:pt idx="36">
                  <c:v>4287.4722304951065</c:v>
                </c:pt>
                <c:pt idx="37">
                  <c:v>5540.002696980453</c:v>
                </c:pt>
                <c:pt idx="38">
                  <c:v>3543.7556506859255</c:v>
                </c:pt>
                <c:pt idx="39">
                  <c:v>4031.0532468574893</c:v>
                </c:pt>
                <c:pt idx="40">
                  <c:v>4759.8943386349347</c:v>
                </c:pt>
                <c:pt idx="41">
                  <c:v>5299.8943386349347</c:v>
                </c:pt>
              </c:numCache>
            </c:numRef>
          </c:yVal>
        </c:ser>
        <c:axId val="161337728"/>
        <c:axId val="161339264"/>
      </c:scatterChart>
      <c:valAx>
        <c:axId val="161337728"/>
        <c:scaling>
          <c:orientation val="minMax"/>
        </c:scaling>
        <c:axPos val="b"/>
        <c:majorGridlines/>
        <c:minorGridlines>
          <c:spPr>
            <a:ln w="9525" cap="flat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Seconds</a:t>
                </a:r>
              </a:p>
            </c:rich>
          </c:tx>
          <c:layout/>
        </c:title>
        <c:numFmt formatCode="General" sourceLinked="1"/>
        <c:tickLblPos val="nextTo"/>
        <c:crossAx val="161339264"/>
        <c:crosses val="autoZero"/>
        <c:crossBetween val="midCat"/>
      </c:valAx>
      <c:valAx>
        <c:axId val="161339264"/>
        <c:scaling>
          <c:orientation val="minMax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Grams</a:t>
                </a:r>
              </a:p>
            </c:rich>
          </c:tx>
          <c:layout/>
        </c:title>
        <c:numFmt formatCode="General" sourceLinked="1"/>
        <c:tickLblPos val="nextTo"/>
        <c:crossAx val="161337728"/>
        <c:crosses val="autoZero"/>
        <c:crossBetween val="midCat"/>
      </c:valAx>
    </c:plotArea>
    <c:plotVisOnly val="1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ln>
      <a:solidFill>
        <a:schemeClr val="tx2">
          <a:lumMod val="40000"/>
          <a:lumOff val="60000"/>
        </a:schemeClr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title>
      <c:tx>
        <c:rich>
          <a:bodyPr/>
          <a:lstStyle/>
          <a:p>
            <a:pPr>
              <a:defRPr/>
            </a:pPr>
            <a:r>
              <a:rPr lang="en-US"/>
              <a:t>Vapor ized Water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Charts!$D$56</c:f>
              <c:strCache>
                <c:ptCount val="1"/>
                <c:pt idx="0">
                  <c:v>Vapor (grams)</c:v>
                </c:pt>
              </c:strCache>
            </c:strRef>
          </c:tx>
          <c:spPr>
            <a:ln w="28575">
              <a:noFill/>
            </a:ln>
          </c:spPr>
          <c:trendline>
            <c:trendlineType val="poly"/>
            <c:order val="6"/>
            <c:intercept val="0"/>
          </c:trendline>
          <c:xVal>
            <c:numRef>
              <c:f>Charts!$B$58:$B$98</c:f>
              <c:numCache>
                <c:formatCode>General</c:formatCode>
                <c:ptCount val="41"/>
                <c:pt idx="0">
                  <c:v>0</c:v>
                </c:pt>
                <c:pt idx="1">
                  <c:v>1321.0000000000032</c:v>
                </c:pt>
                <c:pt idx="2">
                  <c:v>3121.0000000000032</c:v>
                </c:pt>
                <c:pt idx="3">
                  <c:v>4321.0000000000091</c:v>
                </c:pt>
                <c:pt idx="4">
                  <c:v>4921.0000000000082</c:v>
                </c:pt>
                <c:pt idx="5">
                  <c:v>5521.0000000000064</c:v>
                </c:pt>
                <c:pt idx="6">
                  <c:v>6721.0000000000036</c:v>
                </c:pt>
                <c:pt idx="7">
                  <c:v>7321.0000000000118</c:v>
                </c:pt>
                <c:pt idx="8">
                  <c:v>8041.0000000000091</c:v>
                </c:pt>
                <c:pt idx="9">
                  <c:v>8521.0000000000073</c:v>
                </c:pt>
                <c:pt idx="10">
                  <c:v>9481.0000000000164</c:v>
                </c:pt>
                <c:pt idx="11">
                  <c:v>9661.0000000000055</c:v>
                </c:pt>
                <c:pt idx="12">
                  <c:v>10081.000000000015</c:v>
                </c:pt>
                <c:pt idx="13">
                  <c:v>10861.000000000011</c:v>
                </c:pt>
                <c:pt idx="14">
                  <c:v>11401.000000000011</c:v>
                </c:pt>
                <c:pt idx="15">
                  <c:v>11701.000000000009</c:v>
                </c:pt>
                <c:pt idx="16">
                  <c:v>12001.000000000009</c:v>
                </c:pt>
                <c:pt idx="17">
                  <c:v>12601.000000000007</c:v>
                </c:pt>
                <c:pt idx="18">
                  <c:v>13021.000000000016</c:v>
                </c:pt>
                <c:pt idx="19">
                  <c:v>13560.000000000016</c:v>
                </c:pt>
                <c:pt idx="20">
                  <c:v>13801.000000000015</c:v>
                </c:pt>
                <c:pt idx="21">
                  <c:v>13861.000000000015</c:v>
                </c:pt>
                <c:pt idx="22">
                  <c:v>14341.000000000013</c:v>
                </c:pt>
                <c:pt idx="23">
                  <c:v>15901.00000000002</c:v>
                </c:pt>
                <c:pt idx="24">
                  <c:v>16923.000000000018</c:v>
                </c:pt>
                <c:pt idx="25">
                  <c:v>17761.000000000015</c:v>
                </c:pt>
                <c:pt idx="26">
                  <c:v>18781.000000000018</c:v>
                </c:pt>
                <c:pt idx="27">
                  <c:v>19321.000000000029</c:v>
                </c:pt>
                <c:pt idx="28">
                  <c:v>20281.000000000025</c:v>
                </c:pt>
                <c:pt idx="29">
                  <c:v>21001.000000000022</c:v>
                </c:pt>
                <c:pt idx="30">
                  <c:v>22081.000000000018</c:v>
                </c:pt>
                <c:pt idx="31">
                  <c:v>22801.000000000018</c:v>
                </c:pt>
                <c:pt idx="32">
                  <c:v>23581.000000000025</c:v>
                </c:pt>
                <c:pt idx="33">
                  <c:v>25201.000000000033</c:v>
                </c:pt>
                <c:pt idx="34">
                  <c:v>27601.000000000025</c:v>
                </c:pt>
                <c:pt idx="35">
                  <c:v>28381.000000000033</c:v>
                </c:pt>
                <c:pt idx="36">
                  <c:v>28981.000000000033</c:v>
                </c:pt>
                <c:pt idx="37">
                  <c:v>30121.00000000004</c:v>
                </c:pt>
                <c:pt idx="38">
                  <c:v>30301.000000000029</c:v>
                </c:pt>
                <c:pt idx="39">
                  <c:v>31201.000000000025</c:v>
                </c:pt>
                <c:pt idx="40">
                  <c:v>31921.000000000033</c:v>
                </c:pt>
              </c:numCache>
            </c:numRef>
          </c:xVal>
          <c:yVal>
            <c:numRef>
              <c:f>Charts!$D$58:$D$98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115.43354443743432</c:v>
                </c:pt>
                <c:pt idx="11">
                  <c:v>457.11708639285013</c:v>
                </c:pt>
                <c:pt idx="12">
                  <c:v>1424.1933245844582</c:v>
                </c:pt>
                <c:pt idx="13">
                  <c:v>2606.4300472076839</c:v>
                </c:pt>
                <c:pt idx="14">
                  <c:v>3046.4675955014663</c:v>
                </c:pt>
                <c:pt idx="15">
                  <c:v>3442.8746557501172</c:v>
                </c:pt>
                <c:pt idx="16">
                  <c:v>4300.9937665070456</c:v>
                </c:pt>
                <c:pt idx="17">
                  <c:v>4852.3064439125519</c:v>
                </c:pt>
                <c:pt idx="18">
                  <c:v>5544.2279845059575</c:v>
                </c:pt>
                <c:pt idx="19">
                  <c:v>5833.6077712774168</c:v>
                </c:pt>
                <c:pt idx="20">
                  <c:v>5904.0212573034878</c:v>
                </c:pt>
                <c:pt idx="21">
                  <c:v>6534.3896083940317</c:v>
                </c:pt>
                <c:pt idx="22">
                  <c:v>8671.271673519228</c:v>
                </c:pt>
                <c:pt idx="23">
                  <c:v>10275.476635649455</c:v>
                </c:pt>
                <c:pt idx="24">
                  <c:v>11164.41995011936</c:v>
                </c:pt>
                <c:pt idx="25">
                  <c:v>13804.210716134012</c:v>
                </c:pt>
                <c:pt idx="26">
                  <c:v>15161.120073464122</c:v>
                </c:pt>
                <c:pt idx="27">
                  <c:v>17207.145247347307</c:v>
                </c:pt>
                <c:pt idx="28">
                  <c:v>19237.444297801136</c:v>
                </c:pt>
                <c:pt idx="29">
                  <c:v>22772.404666402206</c:v>
                </c:pt>
                <c:pt idx="30">
                  <c:v>24763.990767387091</c:v>
                </c:pt>
                <c:pt idx="31">
                  <c:v>26394.196396414678</c:v>
                </c:pt>
                <c:pt idx="32">
                  <c:v>29551.738035830014</c:v>
                </c:pt>
                <c:pt idx="33">
                  <c:v>34959.015908743771</c:v>
                </c:pt>
                <c:pt idx="34">
                  <c:v>36297.736094259155</c:v>
                </c:pt>
                <c:pt idx="35">
                  <c:v>37226.817982649278</c:v>
                </c:pt>
                <c:pt idx="36">
                  <c:v>39184.027769504944</c:v>
                </c:pt>
                <c:pt idx="37">
                  <c:v>39641.497303019605</c:v>
                </c:pt>
                <c:pt idx="38">
                  <c:v>41907.744349314118</c:v>
                </c:pt>
                <c:pt idx="39">
                  <c:v>42770.446753142547</c:v>
                </c:pt>
                <c:pt idx="40">
                  <c:v>43121.605661365116</c:v>
                </c:pt>
              </c:numCache>
            </c:numRef>
          </c:yVal>
        </c:ser>
        <c:axId val="161753344"/>
        <c:axId val="161755136"/>
      </c:scatterChart>
      <c:valAx>
        <c:axId val="161753344"/>
        <c:scaling>
          <c:orientation val="minMax"/>
        </c:scaling>
        <c:axPos val="b"/>
        <c:majorGridlines/>
        <c:minorGridlines>
          <c:spPr>
            <a:ln w="9525" cap="flat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</a:ln>
            <a:effectLst/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Seconds</a:t>
                </a:r>
              </a:p>
            </c:rich>
          </c:tx>
          <c:layout/>
        </c:title>
        <c:numFmt formatCode="General" sourceLinked="1"/>
        <c:tickLblPos val="nextTo"/>
        <c:crossAx val="161755136"/>
        <c:crosses val="autoZero"/>
        <c:crossBetween val="midCat"/>
      </c:valAx>
      <c:valAx>
        <c:axId val="161755136"/>
        <c:scaling>
          <c:orientation val="minMax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Grams</a:t>
                </a:r>
              </a:p>
            </c:rich>
          </c:tx>
          <c:layout/>
        </c:title>
        <c:numFmt formatCode="General" sourceLinked="1"/>
        <c:tickLblPos val="nextTo"/>
        <c:crossAx val="161753344"/>
        <c:crosses val="autoZero"/>
        <c:crossBetween val="midCat"/>
      </c:valAx>
    </c:plotArea>
    <c:legend>
      <c:legendPos val="r"/>
      <c:layout/>
    </c:legend>
    <c:plotVisOnly val="1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590550</xdr:colOff>
      <xdr:row>4</xdr:row>
      <xdr:rowOff>9525</xdr:rowOff>
    </xdr:from>
    <xdr:to>
      <xdr:col>38</xdr:col>
      <xdr:colOff>228600</xdr:colOff>
      <xdr:row>50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57</xdr:row>
      <xdr:rowOff>9525</xdr:rowOff>
    </xdr:from>
    <xdr:to>
      <xdr:col>22</xdr:col>
      <xdr:colOff>600075</xdr:colOff>
      <xdr:row>97</xdr:row>
      <xdr:rowOff>142875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X95"/>
  <sheetViews>
    <sheetView topLeftCell="A7" workbookViewId="0">
      <selection activeCell="G50" sqref="G50"/>
    </sheetView>
  </sheetViews>
  <sheetFormatPr defaultRowHeight="12.75"/>
  <cols>
    <col min="2" max="2" width="10.140625" bestFit="1" customWidth="1"/>
    <col min="3" max="3" width="12.5703125" customWidth="1"/>
    <col min="4" max="4" width="18.28515625" bestFit="1" customWidth="1"/>
    <col min="5" max="5" width="14.28515625" bestFit="1" customWidth="1"/>
    <col min="6" max="6" width="14" customWidth="1"/>
    <col min="7" max="7" width="15.7109375" bestFit="1" customWidth="1"/>
    <col min="8" max="8" width="14.5703125" customWidth="1"/>
    <col min="9" max="9" width="9.5703125" customWidth="1"/>
    <col min="10" max="10" width="10.42578125" customWidth="1"/>
    <col min="11" max="11" width="15.28515625" style="8" customWidth="1"/>
    <col min="12" max="12" width="15.140625" style="8" customWidth="1"/>
    <col min="13" max="13" width="6" customWidth="1"/>
    <col min="14" max="14" width="14.42578125" customWidth="1"/>
    <col min="15" max="15" width="10" style="8" bestFit="1" customWidth="1"/>
    <col min="16" max="16" width="12.85546875" customWidth="1"/>
    <col min="18" max="18" width="11.42578125" customWidth="1"/>
    <col min="19" max="19" width="13.28515625" style="8" customWidth="1"/>
    <col min="21" max="21" width="15.42578125" customWidth="1"/>
    <col min="22" max="22" width="15.5703125" customWidth="1"/>
    <col min="23" max="23" width="20.140625" customWidth="1"/>
  </cols>
  <sheetData>
    <row r="2" spans="1:23">
      <c r="B2" s="4" t="s">
        <v>20</v>
      </c>
      <c r="J2" s="4" t="s">
        <v>47</v>
      </c>
      <c r="L2" s="7" t="s">
        <v>46</v>
      </c>
    </row>
    <row r="3" spans="1:23">
      <c r="B3" s="4" t="s">
        <v>48</v>
      </c>
      <c r="J3" s="4" t="s">
        <v>19</v>
      </c>
      <c r="L3" s="7" t="s">
        <v>17</v>
      </c>
      <c r="M3" s="9">
        <v>1.5</v>
      </c>
    </row>
    <row r="4" spans="1:23">
      <c r="J4">
        <v>0.8</v>
      </c>
      <c r="N4" s="7" t="s">
        <v>45</v>
      </c>
      <c r="P4" s="7" t="s">
        <v>8</v>
      </c>
      <c r="R4" s="4" t="s">
        <v>9</v>
      </c>
      <c r="S4" s="7" t="s">
        <v>11</v>
      </c>
      <c r="U4" s="4" t="s">
        <v>18</v>
      </c>
      <c r="V4" s="7" t="s">
        <v>9</v>
      </c>
      <c r="W4" s="7" t="s">
        <v>25</v>
      </c>
    </row>
    <row r="5" spans="1:23">
      <c r="K5" s="7" t="s">
        <v>16</v>
      </c>
      <c r="N5" s="7" t="s">
        <v>43</v>
      </c>
      <c r="P5" s="7" t="s">
        <v>44</v>
      </c>
      <c r="R5" s="3" t="s">
        <v>10</v>
      </c>
      <c r="U5" s="4" t="s">
        <v>43</v>
      </c>
      <c r="V5" s="7" t="s">
        <v>43</v>
      </c>
      <c r="W5" s="7" t="s">
        <v>43</v>
      </c>
    </row>
    <row r="6" spans="1:23">
      <c r="A6" t="s">
        <v>0</v>
      </c>
      <c r="B6" t="s">
        <v>1</v>
      </c>
      <c r="C6" t="s">
        <v>2</v>
      </c>
      <c r="D6" t="s">
        <v>3</v>
      </c>
      <c r="E6" t="s">
        <v>5</v>
      </c>
      <c r="F6" t="s">
        <v>4</v>
      </c>
      <c r="G6" s="3" t="s">
        <v>6</v>
      </c>
      <c r="H6" s="3" t="s">
        <v>7</v>
      </c>
      <c r="I6" s="3"/>
      <c r="J6" s="4" t="s">
        <v>14</v>
      </c>
      <c r="K6" s="7" t="s">
        <v>13</v>
      </c>
      <c r="L6" s="7"/>
      <c r="M6" s="4"/>
      <c r="U6" s="4" t="s">
        <v>12</v>
      </c>
      <c r="V6" s="4" t="s">
        <v>22</v>
      </c>
      <c r="W6">
        <v>0</v>
      </c>
    </row>
    <row r="7" spans="1:23">
      <c r="A7">
        <v>71</v>
      </c>
      <c r="B7" s="1">
        <v>40822</v>
      </c>
      <c r="C7" s="2">
        <v>0.47362268518518519</v>
      </c>
      <c r="D7">
        <v>28.7</v>
      </c>
      <c r="E7">
        <v>29.9</v>
      </c>
      <c r="F7">
        <v>25.6</v>
      </c>
      <c r="G7">
        <v>25.6</v>
      </c>
      <c r="H7">
        <v>29.9</v>
      </c>
      <c r="J7">
        <f>H7-G7</f>
        <v>4.2999999999999972</v>
      </c>
      <c r="K7" s="8">
        <v>0</v>
      </c>
      <c r="N7">
        <f>Calculations!K10</f>
        <v>1981.5000000000048</v>
      </c>
      <c r="P7" s="6">
        <v>0</v>
      </c>
      <c r="R7">
        <f>P7/(2260+4.188*(E7-23.8))</f>
        <v>0</v>
      </c>
      <c r="S7" s="8">
        <f>1321</f>
        <v>1321</v>
      </c>
      <c r="U7">
        <f t="shared" ref="U7:U15" si="0">R7*S8</f>
        <v>0</v>
      </c>
      <c r="V7">
        <v>0</v>
      </c>
      <c r="W7">
        <f>N7-V7</f>
        <v>1981.5000000000048</v>
      </c>
    </row>
    <row r="8" spans="1:23">
      <c r="A8">
        <v>954</v>
      </c>
      <c r="B8" s="1">
        <v>40822</v>
      </c>
      <c r="C8" s="2">
        <v>0.4944560185185185</v>
      </c>
      <c r="D8">
        <v>28.7</v>
      </c>
      <c r="E8">
        <v>29.7</v>
      </c>
      <c r="F8">
        <v>25.5</v>
      </c>
      <c r="G8">
        <v>24.7</v>
      </c>
      <c r="H8">
        <v>24.2</v>
      </c>
      <c r="J8">
        <f t="shared" ref="J8:J47" si="1">H8-G8</f>
        <v>-0.5</v>
      </c>
      <c r="K8" s="8">
        <v>0</v>
      </c>
      <c r="N8">
        <f>Calculations!K11</f>
        <v>4681.5000000000045</v>
      </c>
      <c r="P8" s="6">
        <v>0</v>
      </c>
      <c r="R8">
        <f t="shared" ref="R8:R16" si="2">P8/(2260+4.188*(E8-23.8))</f>
        <v>0</v>
      </c>
      <c r="S8" s="8">
        <v>1800</v>
      </c>
      <c r="U8">
        <f t="shared" si="0"/>
        <v>0</v>
      </c>
      <c r="V8">
        <v>0</v>
      </c>
      <c r="W8">
        <f t="shared" ref="W8:W11" si="3">N8-V8</f>
        <v>4681.5000000000045</v>
      </c>
    </row>
    <row r="9" spans="1:23">
      <c r="A9">
        <v>1540</v>
      </c>
      <c r="B9" s="1">
        <v>40822</v>
      </c>
      <c r="C9" s="2">
        <v>0.50834490740740745</v>
      </c>
      <c r="D9">
        <v>28.8</v>
      </c>
      <c r="E9">
        <v>31.1</v>
      </c>
      <c r="F9">
        <v>25.7</v>
      </c>
      <c r="G9">
        <v>24.5</v>
      </c>
      <c r="H9">
        <v>24</v>
      </c>
      <c r="J9">
        <f t="shared" si="1"/>
        <v>-0.5</v>
      </c>
      <c r="K9" s="8">
        <v>0</v>
      </c>
      <c r="N9">
        <f>Calculations!K12</f>
        <v>6481.5000000000136</v>
      </c>
      <c r="P9" s="6">
        <v>0</v>
      </c>
      <c r="R9">
        <f t="shared" si="2"/>
        <v>0</v>
      </c>
      <c r="S9" s="8">
        <v>1200.0000000000064</v>
      </c>
      <c r="U9">
        <f t="shared" si="0"/>
        <v>0</v>
      </c>
      <c r="V9">
        <v>0</v>
      </c>
      <c r="W9">
        <f t="shared" si="3"/>
        <v>6481.5000000000136</v>
      </c>
    </row>
    <row r="10" spans="1:23">
      <c r="A10">
        <v>1835</v>
      </c>
      <c r="B10" s="1">
        <v>40822</v>
      </c>
      <c r="C10" s="2">
        <v>0.51528935185185187</v>
      </c>
      <c r="D10">
        <v>28.9</v>
      </c>
      <c r="E10">
        <v>34.4</v>
      </c>
      <c r="F10">
        <v>25.7</v>
      </c>
      <c r="G10">
        <v>24.5</v>
      </c>
      <c r="H10">
        <v>24</v>
      </c>
      <c r="J10">
        <f t="shared" si="1"/>
        <v>-0.5</v>
      </c>
      <c r="K10" s="8">
        <v>0</v>
      </c>
      <c r="N10">
        <f>Calculations!K13</f>
        <v>7381.5000000000127</v>
      </c>
      <c r="P10" s="6">
        <v>0</v>
      </c>
      <c r="R10">
        <f t="shared" si="2"/>
        <v>0</v>
      </c>
      <c r="S10" s="8">
        <v>599.99999999999841</v>
      </c>
      <c r="U10">
        <f t="shared" si="0"/>
        <v>0</v>
      </c>
      <c r="V10">
        <v>0</v>
      </c>
      <c r="W10">
        <f t="shared" si="3"/>
        <v>7381.5000000000127</v>
      </c>
    </row>
    <row r="11" spans="1:23">
      <c r="A11">
        <v>2135</v>
      </c>
      <c r="B11" s="1">
        <v>40822</v>
      </c>
      <c r="C11" s="2">
        <v>0.52223379629629629</v>
      </c>
      <c r="D11">
        <v>28.8</v>
      </c>
      <c r="E11">
        <v>40.1</v>
      </c>
      <c r="F11">
        <v>25.7</v>
      </c>
      <c r="G11">
        <v>24.7</v>
      </c>
      <c r="H11">
        <v>24.2</v>
      </c>
      <c r="J11">
        <f t="shared" si="1"/>
        <v>-0.5</v>
      </c>
      <c r="K11" s="8">
        <v>0</v>
      </c>
      <c r="N11">
        <f>Calculations!K14</f>
        <v>8281.5000000000091</v>
      </c>
      <c r="P11" s="6">
        <v>0</v>
      </c>
      <c r="R11">
        <f t="shared" si="2"/>
        <v>0</v>
      </c>
      <c r="S11" s="8">
        <v>599.99999999999841</v>
      </c>
      <c r="U11">
        <f t="shared" si="0"/>
        <v>0</v>
      </c>
      <c r="V11">
        <v>0</v>
      </c>
      <c r="W11">
        <f t="shared" si="3"/>
        <v>8281.5000000000091</v>
      </c>
    </row>
    <row r="12" spans="1:23" ht="13.5" customHeight="1">
      <c r="A12">
        <v>2703</v>
      </c>
      <c r="B12" s="1">
        <v>40822</v>
      </c>
      <c r="C12" s="2">
        <v>0.53612268518518513</v>
      </c>
      <c r="D12">
        <v>28.8</v>
      </c>
      <c r="E12">
        <v>59</v>
      </c>
      <c r="F12">
        <v>25.7</v>
      </c>
      <c r="G12">
        <v>24.4</v>
      </c>
      <c r="H12">
        <v>23.6</v>
      </c>
      <c r="J12">
        <f t="shared" si="1"/>
        <v>-0.79999999999999716</v>
      </c>
      <c r="K12" s="8">
        <v>0</v>
      </c>
      <c r="N12">
        <f>Calculations!K15</f>
        <v>10081.500000000005</v>
      </c>
      <c r="P12" s="6">
        <v>0</v>
      </c>
      <c r="R12">
        <f t="shared" si="2"/>
        <v>0</v>
      </c>
      <c r="S12" s="8">
        <v>1199.9999999999968</v>
      </c>
      <c r="U12">
        <f t="shared" si="0"/>
        <v>0</v>
      </c>
      <c r="V12">
        <v>0</v>
      </c>
      <c r="W12">
        <f>N12-V12</f>
        <v>10081.500000000005</v>
      </c>
    </row>
    <row r="13" spans="1:23">
      <c r="A13">
        <v>2999</v>
      </c>
      <c r="B13" s="1">
        <v>40822</v>
      </c>
      <c r="C13" s="2">
        <v>0.54306712962962966</v>
      </c>
      <c r="D13">
        <v>28.9</v>
      </c>
      <c r="E13">
        <v>68</v>
      </c>
      <c r="F13">
        <v>25.8</v>
      </c>
      <c r="G13">
        <v>24.7</v>
      </c>
      <c r="H13">
        <v>23.9</v>
      </c>
      <c r="J13">
        <f t="shared" si="1"/>
        <v>-0.80000000000000071</v>
      </c>
      <c r="K13" s="8">
        <v>0</v>
      </c>
      <c r="N13">
        <f>Calculations!K16</f>
        <v>10981.500000000018</v>
      </c>
      <c r="P13" s="6">
        <v>0</v>
      </c>
      <c r="R13">
        <f t="shared" si="2"/>
        <v>0</v>
      </c>
      <c r="S13" s="8">
        <v>600.00000000000796</v>
      </c>
      <c r="U13">
        <f t="shared" si="0"/>
        <v>0</v>
      </c>
      <c r="V13">
        <v>0</v>
      </c>
      <c r="W13">
        <f t="shared" ref="W13:W14" si="4">N13-V13</f>
        <v>10981.500000000018</v>
      </c>
    </row>
    <row r="14" spans="1:23">
      <c r="A14">
        <v>3346</v>
      </c>
      <c r="B14" s="1">
        <v>40822</v>
      </c>
      <c r="C14" s="2">
        <v>0.55140046296296297</v>
      </c>
      <c r="D14">
        <v>28.9</v>
      </c>
      <c r="E14">
        <v>77.7</v>
      </c>
      <c r="F14">
        <v>25.8</v>
      </c>
      <c r="G14">
        <v>24.4</v>
      </c>
      <c r="H14">
        <v>23.7</v>
      </c>
      <c r="J14">
        <f t="shared" si="1"/>
        <v>-0.69999999999999929</v>
      </c>
      <c r="K14" s="8">
        <v>0</v>
      </c>
      <c r="N14">
        <f>Calculations!K17</f>
        <v>12061.500000000015</v>
      </c>
      <c r="P14" s="6">
        <f>(H14+0.7-G14)*4.188*178</f>
        <v>0</v>
      </c>
      <c r="R14">
        <f t="shared" si="2"/>
        <v>0</v>
      </c>
      <c r="S14" s="8">
        <v>719.99999999999807</v>
      </c>
      <c r="U14">
        <f t="shared" si="0"/>
        <v>0</v>
      </c>
      <c r="V14">
        <v>0</v>
      </c>
      <c r="W14">
        <f t="shared" si="4"/>
        <v>12061.500000000015</v>
      </c>
    </row>
    <row r="15" spans="1:23">
      <c r="A15">
        <v>3586</v>
      </c>
      <c r="B15" s="1">
        <v>40822</v>
      </c>
      <c r="C15" s="2">
        <v>0.5569560185185185</v>
      </c>
      <c r="D15">
        <v>28.9</v>
      </c>
      <c r="E15">
        <v>84</v>
      </c>
      <c r="F15">
        <v>25.8</v>
      </c>
      <c r="G15">
        <v>24.4</v>
      </c>
      <c r="H15">
        <v>23.7</v>
      </c>
      <c r="J15">
        <f t="shared" si="1"/>
        <v>-0.69999999999999929</v>
      </c>
      <c r="K15" s="8">
        <v>0</v>
      </c>
      <c r="N15">
        <f>Calculations!K18</f>
        <v>12781.500000000011</v>
      </c>
      <c r="P15" s="6">
        <f>(H15+0.7-G15)*4.188*178</f>
        <v>0</v>
      </c>
      <c r="R15">
        <f t="shared" si="2"/>
        <v>0</v>
      </c>
      <c r="S15" s="8">
        <v>479.99999999999875</v>
      </c>
      <c r="U15">
        <f t="shared" si="0"/>
        <v>0</v>
      </c>
      <c r="V15">
        <v>0</v>
      </c>
      <c r="W15">
        <f>N15-V15</f>
        <v>12781.500000000011</v>
      </c>
    </row>
    <row r="16" spans="1:23">
      <c r="A16">
        <v>4049</v>
      </c>
      <c r="B16" s="1">
        <v>40822</v>
      </c>
      <c r="C16" s="2">
        <v>0.56806712962962969</v>
      </c>
      <c r="D16">
        <v>28.9</v>
      </c>
      <c r="E16">
        <v>94.8</v>
      </c>
      <c r="F16">
        <v>25.8</v>
      </c>
      <c r="G16">
        <v>24.9</v>
      </c>
      <c r="H16">
        <v>26.3</v>
      </c>
      <c r="J16">
        <f t="shared" si="1"/>
        <v>1.4000000000000021</v>
      </c>
      <c r="K16" s="8">
        <f>H16-G16+$J$4</f>
        <v>2.200000000000002</v>
      </c>
      <c r="N16">
        <f>Calculations!K19</f>
        <v>14221.500000000025</v>
      </c>
      <c r="P16" s="6">
        <f t="shared" ref="P16:P47" si="5">(K16)*4.188*178</f>
        <v>1640.0208000000016</v>
      </c>
      <c r="R16">
        <f t="shared" si="2"/>
        <v>0.64129746909689322</v>
      </c>
      <c r="S16" s="8">
        <v>960.00000000000705</v>
      </c>
      <c r="U16">
        <f>R16*S17</f>
        <v>115.43354443743432</v>
      </c>
      <c r="V16">
        <f>SUM(U4:U16)</f>
        <v>115.43354443743432</v>
      </c>
      <c r="W16">
        <f t="shared" ref="W16:W47" si="6">N16-V16</f>
        <v>14106.066455562592</v>
      </c>
    </row>
    <row r="17" spans="1:23">
      <c r="A17">
        <v>4139</v>
      </c>
      <c r="B17" s="1">
        <v>40822</v>
      </c>
      <c r="C17" s="2">
        <v>0.5701504629629629</v>
      </c>
      <c r="D17">
        <v>29</v>
      </c>
      <c r="E17">
        <v>96.8</v>
      </c>
      <c r="F17">
        <v>25</v>
      </c>
      <c r="G17">
        <v>25.2</v>
      </c>
      <c r="H17">
        <v>27.2</v>
      </c>
      <c r="J17">
        <f t="shared" si="1"/>
        <v>2</v>
      </c>
      <c r="K17" s="8">
        <f t="shared" ref="K17:K47" si="7">H17-G17+$J$4</f>
        <v>2.8</v>
      </c>
      <c r="N17">
        <f>Calculations!K20</f>
        <v>14491.500000000007</v>
      </c>
      <c r="P17" s="6">
        <f t="shared" si="5"/>
        <v>2087.2991999999995</v>
      </c>
      <c r="R17">
        <f t="shared" ref="R17:R47" si="8">P17/(2260+4.188*(E17-23.8))</f>
        <v>0.81353224275097369</v>
      </c>
      <c r="S17" s="8">
        <v>179.99999999998994</v>
      </c>
      <c r="U17">
        <f t="shared" ref="U17:U46" si="9">R17*S18</f>
        <v>341.68354195541582</v>
      </c>
      <c r="V17">
        <f>SUM(U6:U17)</f>
        <v>457.11708639285013</v>
      </c>
      <c r="W17">
        <f t="shared" si="6"/>
        <v>14034.382913607156</v>
      </c>
    </row>
    <row r="18" spans="1:23">
      <c r="A18">
        <v>4349</v>
      </c>
      <c r="B18" s="1">
        <v>40822</v>
      </c>
      <c r="C18" s="2">
        <v>0.57501157407407411</v>
      </c>
      <c r="D18">
        <v>29</v>
      </c>
      <c r="E18">
        <v>101.5</v>
      </c>
      <c r="F18">
        <v>25</v>
      </c>
      <c r="G18">
        <v>25.2</v>
      </c>
      <c r="H18">
        <v>28.7</v>
      </c>
      <c r="J18">
        <f t="shared" si="1"/>
        <v>3.5</v>
      </c>
      <c r="K18" s="8">
        <f t="shared" si="7"/>
        <v>4.3</v>
      </c>
      <c r="N18">
        <f>Calculations!K21</f>
        <v>15121.500000000022</v>
      </c>
      <c r="P18" s="6">
        <f t="shared" si="5"/>
        <v>3205.4951999999998</v>
      </c>
      <c r="R18">
        <f t="shared" si="8"/>
        <v>1.2398413310148853</v>
      </c>
      <c r="S18" s="8">
        <v>420.00000000000847</v>
      </c>
      <c r="U18">
        <f t="shared" si="9"/>
        <v>967.07623819160801</v>
      </c>
      <c r="V18">
        <f>SUM(U7:U18)</f>
        <v>1424.1933245844582</v>
      </c>
      <c r="W18">
        <f>N18-V18</f>
        <v>13697.306675415564</v>
      </c>
    </row>
    <row r="19" spans="1:23">
      <c r="A19">
        <v>4721</v>
      </c>
      <c r="B19" s="1">
        <v>40822</v>
      </c>
      <c r="C19" s="2">
        <v>0.58403935185185185</v>
      </c>
      <c r="D19">
        <v>29.1</v>
      </c>
      <c r="E19">
        <v>110.2</v>
      </c>
      <c r="F19">
        <v>25</v>
      </c>
      <c r="G19">
        <v>26</v>
      </c>
      <c r="H19">
        <v>32.9</v>
      </c>
      <c r="J19">
        <f t="shared" si="1"/>
        <v>6.8999999999999986</v>
      </c>
      <c r="K19" s="8">
        <f t="shared" si="7"/>
        <v>7.6999999999999984</v>
      </c>
      <c r="N19">
        <f>Calculations!K22</f>
        <v>16291.500000000016</v>
      </c>
      <c r="P19" s="6">
        <f t="shared" si="5"/>
        <v>5740.0727999999981</v>
      </c>
      <c r="R19">
        <f t="shared" si="8"/>
        <v>2.1893272641170904</v>
      </c>
      <c r="S19" s="8">
        <v>779.99999999999795</v>
      </c>
      <c r="U19">
        <f t="shared" si="9"/>
        <v>1182.2367226232259</v>
      </c>
      <c r="V19">
        <f>SUM(U7:U19)</f>
        <v>2606.4300472076839</v>
      </c>
      <c r="W19">
        <f t="shared" si="6"/>
        <v>13685.069952792332</v>
      </c>
    </row>
    <row r="20" spans="1:23">
      <c r="A20">
        <v>4991</v>
      </c>
      <c r="B20" s="1">
        <v>40822</v>
      </c>
      <c r="C20" s="2">
        <v>0.59028935185185183</v>
      </c>
      <c r="D20">
        <v>29.2</v>
      </c>
      <c r="E20">
        <v>115.2</v>
      </c>
      <c r="F20">
        <v>25.1</v>
      </c>
      <c r="G20">
        <v>26.3</v>
      </c>
      <c r="H20">
        <v>30.7</v>
      </c>
      <c r="J20">
        <f t="shared" si="1"/>
        <v>4.3999999999999986</v>
      </c>
      <c r="K20" s="8">
        <f t="shared" si="7"/>
        <v>5.1999999999999984</v>
      </c>
      <c r="N20">
        <f>Calculations!K23</f>
        <v>17101.500000000015</v>
      </c>
      <c r="P20" s="6">
        <f t="shared" si="5"/>
        <v>3876.4127999999987</v>
      </c>
      <c r="R20">
        <f t="shared" si="8"/>
        <v>1.4667918276459451</v>
      </c>
      <c r="S20" s="8">
        <v>539.99999999999864</v>
      </c>
      <c r="U20">
        <f t="shared" si="9"/>
        <v>440.03754829378238</v>
      </c>
      <c r="V20">
        <f>SUM(U7:U20)</f>
        <v>3046.4675955014663</v>
      </c>
      <c r="W20">
        <f t="shared" si="6"/>
        <v>14055.032404498548</v>
      </c>
    </row>
    <row r="21" spans="1:23">
      <c r="A21">
        <v>5141</v>
      </c>
      <c r="B21" s="1">
        <v>40822</v>
      </c>
      <c r="C21" s="2">
        <v>0.59376157407407404</v>
      </c>
      <c r="D21">
        <v>29.2</v>
      </c>
      <c r="E21">
        <v>117.3</v>
      </c>
      <c r="F21">
        <v>25.1</v>
      </c>
      <c r="G21">
        <v>26</v>
      </c>
      <c r="H21">
        <v>29.9</v>
      </c>
      <c r="J21">
        <f t="shared" si="1"/>
        <v>3.8999999999999986</v>
      </c>
      <c r="K21" s="8">
        <f t="shared" si="7"/>
        <v>4.6999999999999984</v>
      </c>
      <c r="N21">
        <f>Calculations!K24</f>
        <v>17551.500000000015</v>
      </c>
      <c r="P21" s="6">
        <f t="shared" si="5"/>
        <v>3503.6807999999983</v>
      </c>
      <c r="R21">
        <f t="shared" si="8"/>
        <v>1.3213568674955058</v>
      </c>
      <c r="S21" s="8">
        <v>299.9999999999992</v>
      </c>
      <c r="U21">
        <f t="shared" si="9"/>
        <v>396.40706024865068</v>
      </c>
      <c r="V21">
        <f>SUM(U7:U21)</f>
        <v>3442.8746557501172</v>
      </c>
      <c r="W21">
        <f t="shared" si="6"/>
        <v>14108.625344249896</v>
      </c>
    </row>
    <row r="22" spans="1:23">
      <c r="A22">
        <v>5291</v>
      </c>
      <c r="B22" s="1">
        <v>40822</v>
      </c>
      <c r="C22" s="2">
        <v>0.59723379629629625</v>
      </c>
      <c r="D22">
        <v>29.3</v>
      </c>
      <c r="E22">
        <v>118.9</v>
      </c>
      <c r="F22">
        <v>25.2</v>
      </c>
      <c r="G22">
        <v>26.4</v>
      </c>
      <c r="H22">
        <v>30.7</v>
      </c>
      <c r="J22">
        <f t="shared" si="1"/>
        <v>4.3000000000000007</v>
      </c>
      <c r="K22" s="8">
        <f t="shared" si="7"/>
        <v>5.1000000000000005</v>
      </c>
      <c r="N22">
        <f>Calculations!K25</f>
        <v>18001.500000000015</v>
      </c>
      <c r="P22" s="6">
        <f t="shared" si="5"/>
        <v>3801.8664000000003</v>
      </c>
      <c r="R22">
        <f t="shared" si="8"/>
        <v>1.4301985179282175</v>
      </c>
      <c r="S22" s="8">
        <v>299.9999999999992</v>
      </c>
      <c r="U22">
        <f t="shared" si="9"/>
        <v>858.11911075692819</v>
      </c>
      <c r="V22">
        <f>SUM(U7:U22)</f>
        <v>4300.9937665070456</v>
      </c>
      <c r="W22">
        <f t="shared" si="6"/>
        <v>13700.506233492968</v>
      </c>
    </row>
    <row r="23" spans="1:23">
      <c r="A23">
        <v>5576</v>
      </c>
      <c r="B23" s="1">
        <v>40822</v>
      </c>
      <c r="C23" s="2">
        <v>0.60417824074074067</v>
      </c>
      <c r="D23">
        <v>29.4</v>
      </c>
      <c r="E23">
        <v>121.5</v>
      </c>
      <c r="F23">
        <v>25.3</v>
      </c>
      <c r="G23">
        <v>26.1</v>
      </c>
      <c r="H23">
        <v>30</v>
      </c>
      <c r="J23">
        <f t="shared" si="1"/>
        <v>3.8999999999999986</v>
      </c>
      <c r="K23" s="8">
        <f t="shared" si="7"/>
        <v>4.6999999999999984</v>
      </c>
      <c r="N23">
        <f>Calculations!K26</f>
        <v>18901.500000000011</v>
      </c>
      <c r="P23" s="6">
        <f t="shared" si="5"/>
        <v>3503.6807999999983</v>
      </c>
      <c r="R23">
        <f t="shared" si="8"/>
        <v>1.3126492319178453</v>
      </c>
      <c r="S23" s="8">
        <v>599.99999999999841</v>
      </c>
      <c r="U23">
        <f t="shared" si="9"/>
        <v>551.31267740550618</v>
      </c>
      <c r="V23">
        <f>SUM(U7:U23)</f>
        <v>4852.3064439125519</v>
      </c>
      <c r="W23">
        <f t="shared" si="6"/>
        <v>14049.193556087459</v>
      </c>
    </row>
    <row r="24" spans="1:23">
      <c r="A24">
        <v>5786</v>
      </c>
      <c r="B24" s="1">
        <v>40822</v>
      </c>
      <c r="C24" s="2">
        <v>0.60903935185185187</v>
      </c>
      <c r="D24">
        <v>29.5</v>
      </c>
      <c r="E24">
        <v>122</v>
      </c>
      <c r="F24">
        <v>25.3</v>
      </c>
      <c r="G24">
        <v>26.3</v>
      </c>
      <c r="H24">
        <v>30.1</v>
      </c>
      <c r="J24">
        <f t="shared" si="1"/>
        <v>3.8000000000000007</v>
      </c>
      <c r="K24" s="8">
        <f t="shared" si="7"/>
        <v>4.6000000000000005</v>
      </c>
      <c r="N24">
        <f>Calculations!K27</f>
        <v>19531.500000000025</v>
      </c>
      <c r="P24" s="6">
        <f t="shared" si="5"/>
        <v>3429.1344000000004</v>
      </c>
      <c r="R24">
        <f t="shared" si="8"/>
        <v>1.2837134333829381</v>
      </c>
      <c r="S24" s="8">
        <v>420.00000000000847</v>
      </c>
      <c r="U24">
        <f t="shared" si="9"/>
        <v>691.92154059340578</v>
      </c>
      <c r="V24">
        <f>SUM(U7:U24)</f>
        <v>5544.2279845059575</v>
      </c>
      <c r="W24">
        <f t="shared" si="6"/>
        <v>13987.272015494069</v>
      </c>
    </row>
    <row r="25" spans="1:23">
      <c r="A25">
        <v>6055</v>
      </c>
      <c r="B25" s="1">
        <v>40822</v>
      </c>
      <c r="C25" s="2">
        <v>0.61527777777777781</v>
      </c>
      <c r="D25">
        <v>29.6</v>
      </c>
      <c r="E25">
        <v>121.6</v>
      </c>
      <c r="F25">
        <v>25.3</v>
      </c>
      <c r="G25">
        <v>26.1</v>
      </c>
      <c r="H25">
        <v>29.6</v>
      </c>
      <c r="J25">
        <f t="shared" si="1"/>
        <v>3.5</v>
      </c>
      <c r="K25" s="8">
        <f t="shared" si="7"/>
        <v>4.3</v>
      </c>
      <c r="N25">
        <f>Calculations!K28</f>
        <v>20340.000000000025</v>
      </c>
      <c r="P25" s="6">
        <f t="shared" si="5"/>
        <v>3205.4951999999998</v>
      </c>
      <c r="R25">
        <f t="shared" si="8"/>
        <v>1.200746003201095</v>
      </c>
      <c r="S25" s="8">
        <v>539.00000000000171</v>
      </c>
      <c r="U25">
        <f t="shared" si="9"/>
        <v>289.37978677145946</v>
      </c>
      <c r="V25">
        <f>SUM(U7:U25)</f>
        <v>5833.6077712774168</v>
      </c>
      <c r="W25">
        <f t="shared" si="6"/>
        <v>14506.392228722609</v>
      </c>
    </row>
    <row r="26" spans="1:23">
      <c r="A26">
        <v>6159</v>
      </c>
      <c r="B26" s="1">
        <v>40822</v>
      </c>
      <c r="C26" s="2">
        <v>0.61806712962962962</v>
      </c>
      <c r="D26">
        <v>29.6</v>
      </c>
      <c r="E26">
        <v>121.2</v>
      </c>
      <c r="F26">
        <v>25.4</v>
      </c>
      <c r="G26">
        <v>26.2</v>
      </c>
      <c r="H26">
        <v>29.6</v>
      </c>
      <c r="J26">
        <f t="shared" si="1"/>
        <v>3.4000000000000021</v>
      </c>
      <c r="K26" s="8">
        <f t="shared" si="7"/>
        <v>4.200000000000002</v>
      </c>
      <c r="N26">
        <f>Calculations!K29</f>
        <v>20701.500000000022</v>
      </c>
      <c r="P26" s="6">
        <f t="shared" si="5"/>
        <v>3130.9488000000015</v>
      </c>
      <c r="R26">
        <f t="shared" si="8"/>
        <v>1.1735581004345277</v>
      </c>
      <c r="S26" s="8">
        <v>240.99999999999631</v>
      </c>
      <c r="U26">
        <f t="shared" si="9"/>
        <v>70.413486026071482</v>
      </c>
      <c r="V26">
        <f>SUM(U7:U26)</f>
        <v>5904.0212573034878</v>
      </c>
      <c r="W26">
        <f t="shared" si="6"/>
        <v>14797.478742696534</v>
      </c>
    </row>
    <row r="27" spans="1:23">
      <c r="A27">
        <v>6189</v>
      </c>
      <c r="B27" s="1">
        <v>40822</v>
      </c>
      <c r="C27" s="2">
        <v>0.61876157407407406</v>
      </c>
      <c r="D27">
        <v>29.6</v>
      </c>
      <c r="E27">
        <v>121.2</v>
      </c>
      <c r="F27">
        <v>25.4</v>
      </c>
      <c r="G27">
        <v>26.3</v>
      </c>
      <c r="H27">
        <v>30.2</v>
      </c>
      <c r="J27">
        <f t="shared" si="1"/>
        <v>3.8999999999999986</v>
      </c>
      <c r="K27" s="8">
        <f t="shared" si="7"/>
        <v>4.6999999999999984</v>
      </c>
      <c r="N27">
        <f>Calculations!K30</f>
        <v>20791.500000000022</v>
      </c>
      <c r="P27" s="6">
        <f t="shared" si="5"/>
        <v>3503.6807999999983</v>
      </c>
      <c r="R27">
        <f t="shared" si="8"/>
        <v>1.3132673981053036</v>
      </c>
      <c r="S27" s="8">
        <v>59.999999999999844</v>
      </c>
      <c r="U27">
        <f t="shared" si="9"/>
        <v>630.36835109054402</v>
      </c>
      <c r="V27">
        <f>SUM(U7:U27)</f>
        <v>6534.3896083940317</v>
      </c>
      <c r="W27">
        <f t="shared" si="6"/>
        <v>14257.110391605991</v>
      </c>
    </row>
    <row r="28" spans="1:23">
      <c r="A28">
        <v>6429</v>
      </c>
      <c r="B28" s="1">
        <v>40822</v>
      </c>
      <c r="C28" s="2">
        <v>0.6243171296296296</v>
      </c>
      <c r="D28">
        <v>29.7</v>
      </c>
      <c r="E28">
        <v>120.9</v>
      </c>
      <c r="F28">
        <v>25.4</v>
      </c>
      <c r="G28">
        <v>26.1</v>
      </c>
      <c r="H28">
        <v>30.2</v>
      </c>
      <c r="J28">
        <f t="shared" si="1"/>
        <v>4.0999999999999979</v>
      </c>
      <c r="K28" s="8">
        <f t="shared" si="7"/>
        <v>4.8999999999999977</v>
      </c>
      <c r="N28">
        <f>Calculations!K31</f>
        <v>21511.500000000018</v>
      </c>
      <c r="P28" s="6">
        <f t="shared" si="5"/>
        <v>3652.7735999999982</v>
      </c>
      <c r="R28">
        <f t="shared" si="8"/>
        <v>1.3697961955930695</v>
      </c>
      <c r="S28" s="8">
        <v>479.99999999999875</v>
      </c>
      <c r="U28">
        <f t="shared" si="9"/>
        <v>2136.8820651251958</v>
      </c>
      <c r="V28">
        <f>SUM(U7:U28)</f>
        <v>8671.271673519228</v>
      </c>
      <c r="W28">
        <f t="shared" si="6"/>
        <v>12840.22832648079</v>
      </c>
    </row>
    <row r="29" spans="1:23">
      <c r="A29">
        <v>7190</v>
      </c>
      <c r="B29" s="1">
        <v>40822</v>
      </c>
      <c r="C29" s="2">
        <v>0.6423726851851852</v>
      </c>
      <c r="D29">
        <v>29.8</v>
      </c>
      <c r="E29">
        <v>119.2</v>
      </c>
      <c r="F29">
        <v>25.4</v>
      </c>
      <c r="G29">
        <v>26.2</v>
      </c>
      <c r="H29">
        <v>31</v>
      </c>
      <c r="J29">
        <f t="shared" si="1"/>
        <v>4.8000000000000007</v>
      </c>
      <c r="K29" s="8">
        <f t="shared" si="7"/>
        <v>5.6000000000000005</v>
      </c>
      <c r="N29">
        <f>Calculations!K32</f>
        <v>23851.500000000029</v>
      </c>
      <c r="P29" s="6">
        <f t="shared" si="5"/>
        <v>4174.5983999999999</v>
      </c>
      <c r="R29">
        <f t="shared" si="8"/>
        <v>1.5696721742957191</v>
      </c>
      <c r="S29" s="8">
        <v>1560.0000000000055</v>
      </c>
      <c r="U29">
        <f t="shared" si="9"/>
        <v>1604.2049621302265</v>
      </c>
      <c r="V29">
        <f>SUM(U7:U29)</f>
        <v>10275.476635649455</v>
      </c>
      <c r="W29">
        <f t="shared" si="6"/>
        <v>13576.023364350574</v>
      </c>
    </row>
    <row r="30" spans="1:23">
      <c r="A30">
        <v>7684</v>
      </c>
      <c r="B30" s="1">
        <v>40822</v>
      </c>
      <c r="C30" s="2">
        <v>0.6542013888888889</v>
      </c>
      <c r="D30">
        <v>30</v>
      </c>
      <c r="E30">
        <v>121.8</v>
      </c>
      <c r="F30">
        <v>25.5</v>
      </c>
      <c r="G30">
        <v>25.9</v>
      </c>
      <c r="H30">
        <v>28.9</v>
      </c>
      <c r="J30">
        <f t="shared" si="1"/>
        <v>3</v>
      </c>
      <c r="K30" s="8">
        <f t="shared" si="7"/>
        <v>3.8</v>
      </c>
      <c r="N30">
        <f>Calculations!K33</f>
        <v>25384.500000000029</v>
      </c>
      <c r="P30" s="6">
        <f t="shared" si="5"/>
        <v>2832.7631999999999</v>
      </c>
      <c r="R30">
        <f t="shared" si="8"/>
        <v>1.0607915447134986</v>
      </c>
      <c r="S30" s="8">
        <v>1022.0000000000009</v>
      </c>
      <c r="U30">
        <f t="shared" si="9"/>
        <v>888.94331446990566</v>
      </c>
      <c r="V30">
        <f>SUM(U7:U30)</f>
        <v>11164.41995011936</v>
      </c>
      <c r="W30">
        <f t="shared" si="6"/>
        <v>14220.080049880669</v>
      </c>
    </row>
    <row r="31" spans="1:23">
      <c r="A31">
        <v>8101</v>
      </c>
      <c r="B31" s="1">
        <v>40822</v>
      </c>
      <c r="C31" s="2">
        <v>0.6639004629629629</v>
      </c>
      <c r="D31">
        <v>30.1</v>
      </c>
      <c r="E31">
        <v>123.8</v>
      </c>
      <c r="F31">
        <v>25.6</v>
      </c>
      <c r="G31">
        <v>24.9</v>
      </c>
      <c r="H31">
        <v>33.4</v>
      </c>
      <c r="J31">
        <f t="shared" si="1"/>
        <v>8.5</v>
      </c>
      <c r="K31" s="8">
        <f t="shared" si="7"/>
        <v>9.3000000000000007</v>
      </c>
      <c r="N31">
        <f>Calculations!K34</f>
        <v>26641.500000000022</v>
      </c>
      <c r="P31" s="6">
        <f t="shared" si="5"/>
        <v>6932.8152</v>
      </c>
      <c r="R31">
        <f t="shared" si="8"/>
        <v>2.5880301627594444</v>
      </c>
      <c r="S31" s="8">
        <v>837.9999999999942</v>
      </c>
      <c r="U31">
        <f t="shared" si="9"/>
        <v>2639.7907660146516</v>
      </c>
      <c r="V31">
        <f>SUM(U7:U31)</f>
        <v>13804.210716134012</v>
      </c>
      <c r="W31">
        <f t="shared" si="6"/>
        <v>12837.28928386601</v>
      </c>
    </row>
    <row r="32" spans="1:23">
      <c r="A32">
        <v>8593</v>
      </c>
      <c r="B32" s="1">
        <v>40822</v>
      </c>
      <c r="C32" s="2">
        <v>0.67570601851851853</v>
      </c>
      <c r="D32">
        <v>30.2</v>
      </c>
      <c r="E32">
        <v>121.7</v>
      </c>
      <c r="F32">
        <v>25.6</v>
      </c>
      <c r="G32">
        <v>24.7</v>
      </c>
      <c r="H32">
        <v>32.9</v>
      </c>
      <c r="J32">
        <f t="shared" si="1"/>
        <v>8.1999999999999993</v>
      </c>
      <c r="K32" s="8">
        <f t="shared" si="7"/>
        <v>9</v>
      </c>
      <c r="N32">
        <f>Calculations!K35</f>
        <v>28171.500000000029</v>
      </c>
      <c r="P32" s="6">
        <f t="shared" si="5"/>
        <v>6709.1760000000004</v>
      </c>
      <c r="R32">
        <f t="shared" si="8"/>
        <v>2.5127951061668345</v>
      </c>
      <c r="S32" s="8">
        <v>1020.000000000007</v>
      </c>
      <c r="U32">
        <f t="shared" si="9"/>
        <v>1356.9093573301113</v>
      </c>
      <c r="V32">
        <f>SUM(U7:U32)</f>
        <v>15161.120073464122</v>
      </c>
      <c r="W32">
        <f t="shared" si="6"/>
        <v>13010.379926535907</v>
      </c>
    </row>
    <row r="33" spans="1:24">
      <c r="A33">
        <v>8863</v>
      </c>
      <c r="B33" s="1">
        <v>40822</v>
      </c>
      <c r="C33" s="2">
        <v>0.68195601851851861</v>
      </c>
      <c r="D33">
        <v>30.3</v>
      </c>
      <c r="E33">
        <v>118.9</v>
      </c>
      <c r="F33">
        <v>25.6</v>
      </c>
      <c r="G33">
        <v>24.9</v>
      </c>
      <c r="H33">
        <v>31.7</v>
      </c>
      <c r="J33">
        <f t="shared" si="1"/>
        <v>6.8000000000000007</v>
      </c>
      <c r="K33" s="8">
        <f t="shared" si="7"/>
        <v>7.6000000000000005</v>
      </c>
      <c r="N33">
        <f>Calculations!K36</f>
        <v>28981.500000000044</v>
      </c>
      <c r="P33" s="6">
        <f t="shared" si="5"/>
        <v>5665.5264000000006</v>
      </c>
      <c r="R33">
        <f t="shared" si="8"/>
        <v>2.1312762227949906</v>
      </c>
      <c r="S33" s="8">
        <v>540.00000000000819</v>
      </c>
      <c r="U33">
        <f t="shared" si="9"/>
        <v>2046.0251738831857</v>
      </c>
      <c r="V33">
        <f>SUM(U7:U33)</f>
        <v>17207.145247347307</v>
      </c>
      <c r="W33">
        <f t="shared" si="6"/>
        <v>11774.354752652736</v>
      </c>
    </row>
    <row r="34" spans="1:24">
      <c r="A34">
        <v>9325</v>
      </c>
      <c r="B34" s="1">
        <v>40822</v>
      </c>
      <c r="C34" s="2">
        <v>0.69306712962962969</v>
      </c>
      <c r="D34">
        <v>30.3</v>
      </c>
      <c r="E34">
        <v>115.4</v>
      </c>
      <c r="F34">
        <v>25.7</v>
      </c>
      <c r="G34">
        <v>24.5</v>
      </c>
      <c r="H34">
        <v>33.700000000000003</v>
      </c>
      <c r="J34">
        <f t="shared" si="1"/>
        <v>9.2000000000000028</v>
      </c>
      <c r="K34" s="8">
        <f t="shared" si="7"/>
        <v>10.000000000000004</v>
      </c>
      <c r="N34">
        <f>Calculations!K37</f>
        <v>30421.500000000036</v>
      </c>
      <c r="P34" s="6">
        <f t="shared" si="5"/>
        <v>7454.6400000000021</v>
      </c>
      <c r="R34">
        <f t="shared" si="8"/>
        <v>2.8198597922969899</v>
      </c>
      <c r="S34" s="8">
        <v>959.9999999999975</v>
      </c>
      <c r="U34">
        <f t="shared" si="9"/>
        <v>2030.2990504538272</v>
      </c>
      <c r="V34">
        <f>SUM(U7:U34)</f>
        <v>19237.444297801136</v>
      </c>
      <c r="W34">
        <f t="shared" si="6"/>
        <v>11184.055702198901</v>
      </c>
    </row>
    <row r="35" spans="1:24">
      <c r="A35">
        <v>9685</v>
      </c>
      <c r="B35" s="1">
        <v>40822</v>
      </c>
      <c r="C35" s="2">
        <v>0.70140046296296299</v>
      </c>
      <c r="D35">
        <v>30.2</v>
      </c>
      <c r="E35">
        <v>115</v>
      </c>
      <c r="F35">
        <v>25.7</v>
      </c>
      <c r="G35">
        <v>24.7</v>
      </c>
      <c r="H35">
        <v>35.5</v>
      </c>
      <c r="J35">
        <f t="shared" si="1"/>
        <v>10.8</v>
      </c>
      <c r="K35" s="8">
        <f t="shared" si="7"/>
        <v>11.600000000000001</v>
      </c>
      <c r="N35">
        <f>Calculations!K38</f>
        <v>31501.500000000033</v>
      </c>
      <c r="P35" s="6">
        <f t="shared" si="5"/>
        <v>8647.3824000000004</v>
      </c>
      <c r="R35">
        <f t="shared" si="8"/>
        <v>3.2731114524084068</v>
      </c>
      <c r="S35" s="8">
        <v>719.99999999999807</v>
      </c>
      <c r="U35">
        <f t="shared" si="9"/>
        <v>3534.9603686010705</v>
      </c>
      <c r="V35">
        <f>SUM(U7:U35)</f>
        <v>22772.404666402206</v>
      </c>
      <c r="W35">
        <f t="shared" si="6"/>
        <v>8729.0953335978265</v>
      </c>
    </row>
    <row r="36" spans="1:24">
      <c r="A36">
        <v>10207</v>
      </c>
      <c r="B36" s="1">
        <v>40822</v>
      </c>
      <c r="C36" s="2">
        <v>0.71390046296296295</v>
      </c>
      <c r="D36">
        <v>30.1</v>
      </c>
      <c r="E36">
        <v>114.8</v>
      </c>
      <c r="F36">
        <v>25.8</v>
      </c>
      <c r="G36">
        <v>25</v>
      </c>
      <c r="H36">
        <v>34</v>
      </c>
      <c r="J36">
        <f t="shared" si="1"/>
        <v>9</v>
      </c>
      <c r="K36" s="8">
        <f t="shared" si="7"/>
        <v>9.8000000000000007</v>
      </c>
      <c r="N36">
        <f>Calculations!K39</f>
        <v>33121.500000000029</v>
      </c>
      <c r="P36" s="6">
        <f t="shared" si="5"/>
        <v>7305.5472</v>
      </c>
      <c r="R36">
        <f t="shared" si="8"/>
        <v>2.7660918069234577</v>
      </c>
      <c r="S36" s="8">
        <v>1079.9999999999973</v>
      </c>
      <c r="U36">
        <f t="shared" si="9"/>
        <v>1991.5861009848843</v>
      </c>
      <c r="V36">
        <f>SUM(U7:U36)</f>
        <v>24763.990767387091</v>
      </c>
      <c r="W36">
        <f t="shared" si="6"/>
        <v>8357.5092326129379</v>
      </c>
    </row>
    <row r="37" spans="1:24">
      <c r="A37">
        <v>10567</v>
      </c>
      <c r="B37" s="1">
        <v>40822</v>
      </c>
      <c r="C37" s="2">
        <v>0.72223379629629625</v>
      </c>
      <c r="D37">
        <v>30</v>
      </c>
      <c r="E37">
        <v>114.4</v>
      </c>
      <c r="F37">
        <v>25.8</v>
      </c>
      <c r="G37">
        <v>24.7</v>
      </c>
      <c r="H37">
        <v>31.3</v>
      </c>
      <c r="J37">
        <f t="shared" si="1"/>
        <v>6.6000000000000014</v>
      </c>
      <c r="K37" s="8">
        <f t="shared" si="7"/>
        <v>7.4000000000000012</v>
      </c>
      <c r="N37">
        <f>Calculations!K40</f>
        <v>34201.500000000029</v>
      </c>
      <c r="P37" s="6">
        <f t="shared" si="5"/>
        <v>5516.4336000000003</v>
      </c>
      <c r="R37">
        <f t="shared" si="8"/>
        <v>2.0900072167020127</v>
      </c>
      <c r="S37" s="8">
        <v>719.99999999999807</v>
      </c>
      <c r="U37">
        <f t="shared" si="9"/>
        <v>1630.2056290275859</v>
      </c>
      <c r="V37">
        <f>SUM(U7:U37)</f>
        <v>26394.196396414678</v>
      </c>
      <c r="W37">
        <f t="shared" si="6"/>
        <v>7807.3036035853511</v>
      </c>
    </row>
    <row r="38" spans="1:24">
      <c r="A38">
        <v>10939</v>
      </c>
      <c r="B38" s="1">
        <v>40822</v>
      </c>
      <c r="C38" s="2">
        <v>0.73126157407407411</v>
      </c>
      <c r="D38">
        <v>30</v>
      </c>
      <c r="E38">
        <v>114.3</v>
      </c>
      <c r="F38">
        <v>25.9</v>
      </c>
      <c r="G38">
        <v>24.4</v>
      </c>
      <c r="H38">
        <v>30.5</v>
      </c>
      <c r="J38">
        <f t="shared" si="1"/>
        <v>6.1000000000000014</v>
      </c>
      <c r="K38" s="8">
        <f t="shared" si="7"/>
        <v>6.9000000000000012</v>
      </c>
      <c r="N38">
        <f>Calculations!K41</f>
        <v>35371.500000000036</v>
      </c>
      <c r="P38" s="6">
        <f t="shared" si="5"/>
        <v>5143.7016000000003</v>
      </c>
      <c r="R38">
        <f t="shared" si="8"/>
        <v>1.9490997774168686</v>
      </c>
      <c r="S38" s="8">
        <v>780.00000000000762</v>
      </c>
      <c r="U38">
        <f t="shared" si="9"/>
        <v>3157.5416394153372</v>
      </c>
      <c r="V38">
        <f>SUM(U7:U38)</f>
        <v>29551.738035830014</v>
      </c>
      <c r="W38">
        <f t="shared" si="6"/>
        <v>5819.7619641700221</v>
      </c>
    </row>
    <row r="39" spans="1:24">
      <c r="A39">
        <v>11732</v>
      </c>
      <c r="B39" s="1">
        <v>40822</v>
      </c>
      <c r="C39" s="2">
        <v>0.75001157407407415</v>
      </c>
      <c r="D39">
        <v>29.8</v>
      </c>
      <c r="E39">
        <v>116.2</v>
      </c>
      <c r="F39">
        <v>24.5</v>
      </c>
      <c r="G39">
        <v>24.4</v>
      </c>
      <c r="H39">
        <v>31.6</v>
      </c>
      <c r="J39">
        <f t="shared" si="1"/>
        <v>7.2000000000000028</v>
      </c>
      <c r="K39" s="8">
        <f t="shared" si="7"/>
        <v>8.0000000000000036</v>
      </c>
      <c r="N39">
        <f>Calculations!K42</f>
        <v>37801.500000000051</v>
      </c>
      <c r="P39" s="6">
        <f t="shared" si="5"/>
        <v>5963.7120000000023</v>
      </c>
      <c r="R39">
        <f t="shared" si="8"/>
        <v>2.2530324470474037</v>
      </c>
      <c r="S39" s="8">
        <v>1620.0000000000052</v>
      </c>
      <c r="U39">
        <f t="shared" si="9"/>
        <v>5407.2778729137544</v>
      </c>
      <c r="V39">
        <f>SUM(U7:U39)</f>
        <v>34959.015908743771</v>
      </c>
      <c r="W39">
        <f t="shared" si="6"/>
        <v>2842.4840912562795</v>
      </c>
    </row>
    <row r="40" spans="1:24">
      <c r="A40">
        <v>12912</v>
      </c>
      <c r="B40" s="1">
        <v>40822</v>
      </c>
      <c r="C40" s="2">
        <v>0.77778935185185183</v>
      </c>
      <c r="D40">
        <v>29.6</v>
      </c>
      <c r="E40">
        <v>116.8</v>
      </c>
      <c r="F40">
        <v>24.8</v>
      </c>
      <c r="G40">
        <v>24.3</v>
      </c>
      <c r="H40">
        <v>29.6</v>
      </c>
      <c r="J40">
        <f t="shared" si="1"/>
        <v>5.3000000000000007</v>
      </c>
      <c r="K40" s="8">
        <f t="shared" si="7"/>
        <v>6.1000000000000005</v>
      </c>
      <c r="N40">
        <f>Calculations!K43</f>
        <v>41401.500000000036</v>
      </c>
      <c r="P40" s="6">
        <f t="shared" si="5"/>
        <v>4547.3303999999998</v>
      </c>
      <c r="R40">
        <f t="shared" si="8"/>
        <v>1.7163079301479081</v>
      </c>
      <c r="S40" s="8">
        <v>2399.9999999999936</v>
      </c>
      <c r="U40">
        <f t="shared" si="9"/>
        <v>1338.7201855153814</v>
      </c>
      <c r="V40">
        <f>SUM(U7:U40)</f>
        <v>36297.736094259155</v>
      </c>
      <c r="W40">
        <f t="shared" si="6"/>
        <v>5103.7639057408815</v>
      </c>
    </row>
    <row r="41" spans="1:24">
      <c r="A41">
        <v>13284</v>
      </c>
      <c r="B41" s="1">
        <v>40822</v>
      </c>
      <c r="C41" s="2">
        <v>0.78681712962962969</v>
      </c>
      <c r="D41">
        <v>29.6</v>
      </c>
      <c r="E41">
        <v>116.4</v>
      </c>
      <c r="F41">
        <v>24.8</v>
      </c>
      <c r="G41">
        <v>24.3</v>
      </c>
      <c r="H41">
        <v>29</v>
      </c>
      <c r="J41">
        <f t="shared" si="1"/>
        <v>4.6999999999999993</v>
      </c>
      <c r="K41" s="8">
        <f t="shared" si="7"/>
        <v>5.4999999999999991</v>
      </c>
      <c r="N41">
        <f>Calculations!K44</f>
        <v>42571.500000000051</v>
      </c>
      <c r="P41" s="6">
        <f t="shared" si="5"/>
        <v>4100.0519999999988</v>
      </c>
      <c r="R41">
        <f t="shared" si="8"/>
        <v>1.5484698139835471</v>
      </c>
      <c r="S41" s="8">
        <v>780.00000000000762</v>
      </c>
      <c r="U41">
        <f t="shared" si="9"/>
        <v>929.08188839012575</v>
      </c>
      <c r="V41">
        <f>SUM(U7:U41)</f>
        <v>37226.817982649278</v>
      </c>
      <c r="W41">
        <f t="shared" si="6"/>
        <v>5344.6820173507731</v>
      </c>
    </row>
    <row r="42" spans="1:24">
      <c r="A42">
        <v>13584</v>
      </c>
      <c r="B42" s="1">
        <v>40822</v>
      </c>
      <c r="C42" s="2">
        <v>0.79376157407407411</v>
      </c>
      <c r="D42">
        <v>29.5</v>
      </c>
      <c r="E42">
        <v>116.6</v>
      </c>
      <c r="F42">
        <v>24.9</v>
      </c>
      <c r="G42">
        <v>24.5</v>
      </c>
      <c r="H42">
        <v>29.8</v>
      </c>
      <c r="J42">
        <f t="shared" si="1"/>
        <v>5.3000000000000007</v>
      </c>
      <c r="K42" s="8">
        <f t="shared" si="7"/>
        <v>6.1000000000000005</v>
      </c>
      <c r="L42" s="7"/>
      <c r="N42">
        <f>Calculations!K45</f>
        <v>43471.500000000051</v>
      </c>
      <c r="O42" s="7" t="s">
        <v>15</v>
      </c>
      <c r="P42" s="6">
        <f t="shared" si="5"/>
        <v>4547.3303999999998</v>
      </c>
      <c r="R42">
        <f t="shared" si="8"/>
        <v>1.7168506902242593</v>
      </c>
      <c r="S42" s="8">
        <v>599.99999999999841</v>
      </c>
      <c r="T42" s="4" t="s">
        <v>15</v>
      </c>
      <c r="U42">
        <f t="shared" si="9"/>
        <v>1957.2097868556668</v>
      </c>
      <c r="V42">
        <f>SUM(U7:U42)</f>
        <v>39184.027769504944</v>
      </c>
      <c r="W42">
        <f t="shared" si="6"/>
        <v>4287.4722304951065</v>
      </c>
      <c r="X42" s="4" t="s">
        <v>15</v>
      </c>
    </row>
    <row r="43" spans="1:24">
      <c r="A43">
        <v>14137</v>
      </c>
      <c r="B43" s="1">
        <v>40822</v>
      </c>
      <c r="C43" s="2">
        <v>0.80695601851851861</v>
      </c>
      <c r="D43">
        <v>29.5</v>
      </c>
      <c r="E43">
        <v>114.5</v>
      </c>
      <c r="F43">
        <v>25.8</v>
      </c>
      <c r="G43">
        <v>24.2</v>
      </c>
      <c r="H43">
        <v>32.4</v>
      </c>
      <c r="J43">
        <f t="shared" si="1"/>
        <v>8.1999999999999993</v>
      </c>
      <c r="K43" s="8">
        <f t="shared" si="7"/>
        <v>9</v>
      </c>
      <c r="N43">
        <f>Calculations!K46</f>
        <v>45181.500000000058</v>
      </c>
      <c r="P43" s="6">
        <f t="shared" si="5"/>
        <v>6709.1760000000004</v>
      </c>
      <c r="R43">
        <f t="shared" si="8"/>
        <v>2.5414974084149278</v>
      </c>
      <c r="S43" s="8">
        <v>1140.0000000000066</v>
      </c>
      <c r="U43">
        <f t="shared" si="9"/>
        <v>457.46953351466141</v>
      </c>
      <c r="V43">
        <f>SUM(U7:U43)</f>
        <v>39641.497303019605</v>
      </c>
      <c r="W43">
        <f t="shared" si="6"/>
        <v>5540.002696980453</v>
      </c>
    </row>
    <row r="44" spans="1:24">
      <c r="A44">
        <v>14227</v>
      </c>
      <c r="B44" s="1">
        <v>40822</v>
      </c>
      <c r="C44" s="2">
        <v>0.80903935185185183</v>
      </c>
      <c r="D44">
        <v>29.4</v>
      </c>
      <c r="E44">
        <v>113.3</v>
      </c>
      <c r="F44">
        <v>26.7</v>
      </c>
      <c r="G44">
        <v>24.3</v>
      </c>
      <c r="H44">
        <v>32.4</v>
      </c>
      <c r="J44">
        <f t="shared" si="1"/>
        <v>8.0999999999999979</v>
      </c>
      <c r="K44" s="8">
        <f t="shared" si="7"/>
        <v>8.8999999999999986</v>
      </c>
      <c r="N44">
        <f>Calculations!K47</f>
        <v>45451.500000000044</v>
      </c>
      <c r="P44" s="6">
        <f t="shared" si="5"/>
        <v>6634.6295999999984</v>
      </c>
      <c r="R44">
        <f t="shared" si="8"/>
        <v>2.518052273660575</v>
      </c>
      <c r="S44" s="8">
        <v>179.99999999998994</v>
      </c>
      <c r="U44">
        <f t="shared" si="9"/>
        <v>2266.2470462945116</v>
      </c>
      <c r="V44">
        <f>SUM(U7:U44)</f>
        <v>41907.744349314118</v>
      </c>
      <c r="W44">
        <f t="shared" si="6"/>
        <v>3543.7556506859255</v>
      </c>
    </row>
    <row r="45" spans="1:24">
      <c r="A45">
        <v>14661</v>
      </c>
      <c r="B45" s="1">
        <v>40822</v>
      </c>
      <c r="C45" s="2">
        <v>0.81945601851851846</v>
      </c>
      <c r="D45">
        <v>29.4</v>
      </c>
      <c r="E45">
        <v>108.1</v>
      </c>
      <c r="F45">
        <v>27.4</v>
      </c>
      <c r="G45">
        <v>24</v>
      </c>
      <c r="H45">
        <v>27.4</v>
      </c>
      <c r="J45">
        <f t="shared" si="1"/>
        <v>3.3999999999999986</v>
      </c>
      <c r="K45" s="8">
        <f t="shared" si="7"/>
        <v>4.1999999999999984</v>
      </c>
      <c r="N45">
        <f>Calculations!K48</f>
        <v>46801.500000000036</v>
      </c>
      <c r="P45" s="6">
        <f t="shared" si="5"/>
        <v>3130.9487999999988</v>
      </c>
      <c r="R45">
        <f t="shared" si="8"/>
        <v>1.1981977830950237</v>
      </c>
      <c r="S45" s="8">
        <v>899.99999999999761</v>
      </c>
      <c r="U45">
        <f t="shared" si="9"/>
        <v>862.70240382842633</v>
      </c>
      <c r="V45">
        <f>SUM(U7:U45)</f>
        <v>42770.446753142547</v>
      </c>
      <c r="W45">
        <f t="shared" si="6"/>
        <v>4031.0532468574893</v>
      </c>
    </row>
    <row r="46" spans="1:24">
      <c r="A46">
        <v>15021</v>
      </c>
      <c r="B46" s="1">
        <v>40822</v>
      </c>
      <c r="C46" s="2">
        <v>0.82778935185185187</v>
      </c>
      <c r="D46">
        <v>29.4</v>
      </c>
      <c r="E46">
        <v>104.6</v>
      </c>
      <c r="F46">
        <v>27.5</v>
      </c>
      <c r="G46">
        <v>24.3</v>
      </c>
      <c r="H46">
        <v>26.9</v>
      </c>
      <c r="J46">
        <f t="shared" si="1"/>
        <v>2.5999999999999979</v>
      </c>
      <c r="K46" s="8">
        <f t="shared" si="7"/>
        <v>3.3999999999999977</v>
      </c>
      <c r="N46">
        <f>Calculations!K49</f>
        <v>47881.500000000051</v>
      </c>
      <c r="P46" s="6">
        <f t="shared" si="5"/>
        <v>2534.5775999999983</v>
      </c>
      <c r="R46">
        <f t="shared" si="8"/>
        <v>0.97544141172935306</v>
      </c>
      <c r="S46" s="8">
        <v>720.00000000000773</v>
      </c>
      <c r="U46">
        <f t="shared" si="9"/>
        <v>351.15890822256614</v>
      </c>
      <c r="V46">
        <f>SUM(U7:U46)</f>
        <v>43121.605661365116</v>
      </c>
      <c r="W46">
        <f t="shared" si="6"/>
        <v>4759.8943386349347</v>
      </c>
    </row>
    <row r="47" spans="1:24">
      <c r="A47">
        <v>15201</v>
      </c>
      <c r="B47" s="1">
        <v>40822</v>
      </c>
      <c r="C47" s="2">
        <v>0.83195601851851853</v>
      </c>
      <c r="D47">
        <v>29.4</v>
      </c>
      <c r="E47">
        <v>103.1</v>
      </c>
      <c r="F47">
        <v>27.5</v>
      </c>
      <c r="G47">
        <v>24.4</v>
      </c>
      <c r="H47">
        <v>26.5</v>
      </c>
      <c r="J47">
        <f t="shared" si="1"/>
        <v>2.1000000000000014</v>
      </c>
      <c r="K47" s="8">
        <f t="shared" si="7"/>
        <v>2.9000000000000012</v>
      </c>
      <c r="N47">
        <f>Calculations!K50</f>
        <v>48421.500000000051</v>
      </c>
      <c r="P47" s="6">
        <f t="shared" si="5"/>
        <v>2161.845600000001</v>
      </c>
      <c r="R47">
        <f t="shared" si="8"/>
        <v>0.83401049122791349</v>
      </c>
      <c r="S47" s="8">
        <v>359.99999999999903</v>
      </c>
      <c r="V47">
        <f>SUM(U7:U47)</f>
        <v>43121.605661365116</v>
      </c>
      <c r="W47">
        <f t="shared" si="6"/>
        <v>5299.8943386349347</v>
      </c>
    </row>
    <row r="48" spans="1:24">
      <c r="K48" s="7" t="s">
        <v>35</v>
      </c>
      <c r="T48" s="7" t="s">
        <v>24</v>
      </c>
      <c r="U48">
        <f>SUM(U7:U47)</f>
        <v>43121.605661365116</v>
      </c>
    </row>
    <row r="50" spans="3:15">
      <c r="J50" s="4"/>
      <c r="K50" s="10"/>
      <c r="N50" s="4" t="s">
        <v>30</v>
      </c>
      <c r="O50" s="8">
        <f>N47*(2260+(120-23.8))</f>
        <v>114090738.30000012</v>
      </c>
    </row>
    <row r="51" spans="3:15">
      <c r="J51" s="4"/>
      <c r="K51" s="10"/>
      <c r="N51" s="4" t="s">
        <v>31</v>
      </c>
    </row>
    <row r="54" spans="3:15">
      <c r="N54" s="6"/>
    </row>
    <row r="56" spans="3:15">
      <c r="C56" s="5"/>
    </row>
    <row r="57" spans="3:15">
      <c r="C57" s="5"/>
    </row>
    <row r="58" spans="3:15">
      <c r="C58" s="5"/>
    </row>
    <row r="59" spans="3:15">
      <c r="C59" s="5"/>
    </row>
    <row r="60" spans="3:15">
      <c r="C60" s="5"/>
    </row>
    <row r="61" spans="3:15">
      <c r="C61" s="5"/>
    </row>
    <row r="62" spans="3:15">
      <c r="C62" s="5"/>
    </row>
    <row r="63" spans="3:15">
      <c r="C63" s="5"/>
    </row>
    <row r="64" spans="3:15">
      <c r="C64" s="5"/>
    </row>
    <row r="65" spans="3:3">
      <c r="C65" s="5"/>
    </row>
    <row r="66" spans="3:3">
      <c r="C66" s="5"/>
    </row>
    <row r="67" spans="3:3">
      <c r="C67" s="5"/>
    </row>
    <row r="68" spans="3:3">
      <c r="C68" s="5"/>
    </row>
    <row r="69" spans="3:3">
      <c r="C69" s="5"/>
    </row>
    <row r="70" spans="3:3">
      <c r="C70" s="5"/>
    </row>
    <row r="71" spans="3:3">
      <c r="C71" s="5"/>
    </row>
    <row r="72" spans="3:3">
      <c r="C72" s="5"/>
    </row>
    <row r="73" spans="3:3">
      <c r="C73" s="5"/>
    </row>
    <row r="74" spans="3:3">
      <c r="C74" s="5"/>
    </row>
    <row r="75" spans="3:3">
      <c r="C75" s="5"/>
    </row>
    <row r="76" spans="3:3">
      <c r="C76" s="5"/>
    </row>
    <row r="77" spans="3:3">
      <c r="C77" s="5"/>
    </row>
    <row r="78" spans="3:3">
      <c r="C78" s="5"/>
    </row>
    <row r="79" spans="3:3">
      <c r="C79" s="5"/>
    </row>
    <row r="80" spans="3:3">
      <c r="C80" s="5"/>
    </row>
    <row r="81" spans="3:3">
      <c r="C81" s="5"/>
    </row>
    <row r="82" spans="3:3">
      <c r="C82" s="5"/>
    </row>
    <row r="83" spans="3:3">
      <c r="C83" s="5"/>
    </row>
    <row r="84" spans="3:3">
      <c r="C84" s="5"/>
    </row>
    <row r="85" spans="3:3">
      <c r="C85" s="5"/>
    </row>
    <row r="86" spans="3:3">
      <c r="C86" s="5"/>
    </row>
    <row r="87" spans="3:3">
      <c r="C87" s="5"/>
    </row>
    <row r="88" spans="3:3">
      <c r="C88" s="5"/>
    </row>
    <row r="89" spans="3:3">
      <c r="C89" s="5"/>
    </row>
    <row r="90" spans="3:3">
      <c r="C90" s="5"/>
    </row>
    <row r="91" spans="3:3">
      <c r="C91" s="5"/>
    </row>
    <row r="92" spans="3:3">
      <c r="C92" s="5"/>
    </row>
    <row r="93" spans="3:3">
      <c r="C93" s="5"/>
    </row>
    <row r="94" spans="3:3">
      <c r="C94" s="5"/>
    </row>
    <row r="95" spans="3:3">
      <c r="C95" s="5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K50"/>
  <sheetViews>
    <sheetView workbookViewId="0">
      <selection activeCell="B4" sqref="B4"/>
    </sheetView>
  </sheetViews>
  <sheetFormatPr defaultRowHeight="12.75"/>
  <cols>
    <col min="7" max="7" width="11.85546875" customWidth="1"/>
  </cols>
  <sheetData>
    <row r="2" spans="1:11">
      <c r="B2" s="4" t="s">
        <v>49</v>
      </c>
    </row>
    <row r="3" spans="1:11">
      <c r="B3" s="4" t="s">
        <v>41</v>
      </c>
    </row>
    <row r="4" spans="1:11">
      <c r="G4" s="4" t="s">
        <v>21</v>
      </c>
    </row>
    <row r="5" spans="1:11">
      <c r="G5">
        <f>30/E11</f>
        <v>1440.0000000000014</v>
      </c>
    </row>
    <row r="7" spans="1:11">
      <c r="C7" s="4" t="s">
        <v>36</v>
      </c>
    </row>
    <row r="8" spans="1:11">
      <c r="A8" t="s">
        <v>2</v>
      </c>
      <c r="C8" t="s">
        <v>2</v>
      </c>
      <c r="G8" s="4" t="s">
        <v>11</v>
      </c>
      <c r="I8" s="4" t="s">
        <v>23</v>
      </c>
      <c r="K8" s="4" t="s">
        <v>37</v>
      </c>
    </row>
    <row r="9" spans="1:11">
      <c r="A9" s="2">
        <v>0.45833333333333331</v>
      </c>
      <c r="C9">
        <v>0.45833333333333331</v>
      </c>
      <c r="E9">
        <v>0</v>
      </c>
      <c r="G9">
        <v>0</v>
      </c>
      <c r="I9">
        <v>0</v>
      </c>
      <c r="K9">
        <v>0</v>
      </c>
    </row>
    <row r="10" spans="1:11">
      <c r="A10" s="2">
        <v>0.47362268518518519</v>
      </c>
      <c r="C10">
        <v>0.47362268518518519</v>
      </c>
      <c r="E10" s="8">
        <f>C10-C9</f>
        <v>1.5289351851851873E-2</v>
      </c>
      <c r="G10">
        <f>E10*$G$5*60</f>
        <v>1321.0000000000032</v>
      </c>
      <c r="I10">
        <f>(C10-$C$9)*$G$5*60</f>
        <v>1321.0000000000032</v>
      </c>
      <c r="K10">
        <f>I10*Main!$M$3</f>
        <v>1981.5000000000048</v>
      </c>
    </row>
    <row r="11" spans="1:11">
      <c r="A11" s="2">
        <v>0.4944560185185185</v>
      </c>
      <c r="C11">
        <v>0.4944560185185185</v>
      </c>
      <c r="E11">
        <f>C11-C10</f>
        <v>2.0833333333333315E-2</v>
      </c>
      <c r="G11">
        <f>E11*$G$5*60</f>
        <v>1800</v>
      </c>
      <c r="I11">
        <f t="shared" ref="I11:I50" si="0">(C11-$C$9)*$G$5*60</f>
        <v>3121.0000000000032</v>
      </c>
      <c r="K11">
        <f>I11*Main!$M$3</f>
        <v>4681.5000000000045</v>
      </c>
    </row>
    <row r="12" spans="1:11">
      <c r="A12" s="2">
        <v>0.50834490740740745</v>
      </c>
      <c r="C12">
        <v>0.50834490740740745</v>
      </c>
      <c r="E12">
        <f t="shared" ref="E12:E50" si="1">C12-C11</f>
        <v>1.3888888888888951E-2</v>
      </c>
      <c r="G12">
        <f t="shared" ref="G12:G50" si="2">E12*$G$5*60</f>
        <v>1200.0000000000064</v>
      </c>
      <c r="I12">
        <f t="shared" si="0"/>
        <v>4321.0000000000091</v>
      </c>
      <c r="K12">
        <f>I12*Main!$M$3</f>
        <v>6481.5000000000136</v>
      </c>
    </row>
    <row r="13" spans="1:11">
      <c r="A13" s="2">
        <v>0.51528935185185187</v>
      </c>
      <c r="C13">
        <v>0.51528935185185187</v>
      </c>
      <c r="E13">
        <f t="shared" si="1"/>
        <v>6.9444444444444198E-3</v>
      </c>
      <c r="G13">
        <f t="shared" si="2"/>
        <v>599.99999999999841</v>
      </c>
      <c r="I13">
        <f t="shared" si="0"/>
        <v>4921.0000000000082</v>
      </c>
      <c r="K13">
        <f>I13*Main!$M$3</f>
        <v>7381.5000000000127</v>
      </c>
    </row>
    <row r="14" spans="1:11">
      <c r="A14" s="2">
        <v>0.52223379629629629</v>
      </c>
      <c r="C14">
        <v>0.52223379629629629</v>
      </c>
      <c r="E14">
        <f t="shared" si="1"/>
        <v>6.9444444444444198E-3</v>
      </c>
      <c r="G14">
        <f t="shared" si="2"/>
        <v>599.99999999999841</v>
      </c>
      <c r="I14">
        <f t="shared" si="0"/>
        <v>5521.0000000000064</v>
      </c>
      <c r="K14">
        <f>I14*Main!$M$3</f>
        <v>8281.5000000000091</v>
      </c>
    </row>
    <row r="15" spans="1:11">
      <c r="A15" s="2">
        <v>0.53612268518518513</v>
      </c>
      <c r="C15">
        <v>0.53612268518518513</v>
      </c>
      <c r="E15">
        <f t="shared" si="1"/>
        <v>1.388888888888884E-2</v>
      </c>
      <c r="G15">
        <f t="shared" si="2"/>
        <v>1199.9999999999968</v>
      </c>
      <c r="I15">
        <f t="shared" si="0"/>
        <v>6721.0000000000036</v>
      </c>
      <c r="K15">
        <f>I15*Main!$M$3</f>
        <v>10081.500000000005</v>
      </c>
    </row>
    <row r="16" spans="1:11">
      <c r="A16" s="2">
        <v>0.54306712962962966</v>
      </c>
      <c r="C16">
        <v>0.54306712962962966</v>
      </c>
      <c r="E16">
        <f t="shared" si="1"/>
        <v>6.9444444444445308E-3</v>
      </c>
      <c r="G16">
        <f t="shared" si="2"/>
        <v>600.00000000000796</v>
      </c>
      <c r="I16">
        <f t="shared" si="0"/>
        <v>7321.0000000000118</v>
      </c>
      <c r="K16">
        <f>I16*Main!$M$3</f>
        <v>10981.500000000018</v>
      </c>
    </row>
    <row r="17" spans="1:11">
      <c r="A17" s="2">
        <v>0.55140046296296297</v>
      </c>
      <c r="C17">
        <v>0.55140046296296297</v>
      </c>
      <c r="E17">
        <f t="shared" si="1"/>
        <v>8.3333333333333037E-3</v>
      </c>
      <c r="G17">
        <f t="shared" si="2"/>
        <v>719.99999999999807</v>
      </c>
      <c r="I17">
        <f t="shared" si="0"/>
        <v>8041.0000000000091</v>
      </c>
      <c r="K17">
        <f>I17*Main!$M$3</f>
        <v>12061.500000000015</v>
      </c>
    </row>
    <row r="18" spans="1:11">
      <c r="A18" s="2">
        <v>0.5569560185185185</v>
      </c>
      <c r="C18">
        <v>0.5569560185185185</v>
      </c>
      <c r="E18">
        <f t="shared" si="1"/>
        <v>5.5555555555555358E-3</v>
      </c>
      <c r="G18">
        <f t="shared" si="2"/>
        <v>479.99999999999875</v>
      </c>
      <c r="I18">
        <f t="shared" si="0"/>
        <v>8521.0000000000073</v>
      </c>
      <c r="K18">
        <f>I18*Main!$M$3</f>
        <v>12781.500000000011</v>
      </c>
    </row>
    <row r="19" spans="1:11">
      <c r="A19" s="2">
        <v>0.56806712962962969</v>
      </c>
      <c r="C19">
        <v>0.56806712962962969</v>
      </c>
      <c r="E19">
        <f t="shared" si="1"/>
        <v>1.1111111111111183E-2</v>
      </c>
      <c r="G19">
        <f t="shared" si="2"/>
        <v>960.00000000000705</v>
      </c>
      <c r="I19">
        <f t="shared" si="0"/>
        <v>9481.0000000000164</v>
      </c>
      <c r="K19">
        <f>I19*Main!$M$3</f>
        <v>14221.500000000025</v>
      </c>
    </row>
    <row r="20" spans="1:11">
      <c r="A20" s="2">
        <v>0.5701504629629629</v>
      </c>
      <c r="C20">
        <v>0.5701504629629629</v>
      </c>
      <c r="E20">
        <f t="shared" si="1"/>
        <v>2.0833333333332149E-3</v>
      </c>
      <c r="G20">
        <f t="shared" si="2"/>
        <v>179.99999999998994</v>
      </c>
      <c r="I20">
        <f t="shared" si="0"/>
        <v>9661.0000000000055</v>
      </c>
      <c r="K20">
        <f>I20*Main!$M$3</f>
        <v>14491.500000000007</v>
      </c>
    </row>
    <row r="21" spans="1:11">
      <c r="A21" s="2">
        <v>0.57501157407407411</v>
      </c>
      <c r="C21">
        <v>0.57501157407407411</v>
      </c>
      <c r="E21">
        <f t="shared" si="1"/>
        <v>4.8611111111112049E-3</v>
      </c>
      <c r="G21">
        <f t="shared" si="2"/>
        <v>420.00000000000847</v>
      </c>
      <c r="I21">
        <f t="shared" si="0"/>
        <v>10081.000000000015</v>
      </c>
      <c r="K21">
        <f>I21*Main!$M$3</f>
        <v>15121.500000000022</v>
      </c>
    </row>
    <row r="22" spans="1:11">
      <c r="A22" s="2">
        <v>0.58403935185185185</v>
      </c>
      <c r="C22">
        <v>0.58403935185185185</v>
      </c>
      <c r="E22">
        <f t="shared" si="1"/>
        <v>9.0277777777777457E-3</v>
      </c>
      <c r="G22">
        <f t="shared" si="2"/>
        <v>779.99999999999795</v>
      </c>
      <c r="I22">
        <f t="shared" si="0"/>
        <v>10861.000000000011</v>
      </c>
      <c r="K22">
        <f>I22*Main!$M$3</f>
        <v>16291.500000000016</v>
      </c>
    </row>
    <row r="23" spans="1:11">
      <c r="A23" s="2">
        <v>0.59028935185185183</v>
      </c>
      <c r="C23">
        <v>0.59028935185185183</v>
      </c>
      <c r="E23">
        <f t="shared" si="1"/>
        <v>6.2499999999999778E-3</v>
      </c>
      <c r="G23">
        <f t="shared" si="2"/>
        <v>539.99999999999864</v>
      </c>
      <c r="I23">
        <f t="shared" si="0"/>
        <v>11401.000000000011</v>
      </c>
      <c r="K23">
        <f>I23*Main!$M$3</f>
        <v>17101.500000000015</v>
      </c>
    </row>
    <row r="24" spans="1:11">
      <c r="A24" s="2">
        <v>0.59376157407407404</v>
      </c>
      <c r="C24">
        <v>0.59376157407407404</v>
      </c>
      <c r="E24">
        <f t="shared" si="1"/>
        <v>3.4722222222222099E-3</v>
      </c>
      <c r="G24">
        <f t="shared" si="2"/>
        <v>299.9999999999992</v>
      </c>
      <c r="I24">
        <f t="shared" si="0"/>
        <v>11701.000000000009</v>
      </c>
      <c r="K24">
        <f>I24*Main!$M$3</f>
        <v>17551.500000000015</v>
      </c>
    </row>
    <row r="25" spans="1:11">
      <c r="A25" s="2">
        <v>0.59723379629629625</v>
      </c>
      <c r="C25">
        <v>0.59723379629629625</v>
      </c>
      <c r="E25">
        <f t="shared" si="1"/>
        <v>3.4722222222222099E-3</v>
      </c>
      <c r="G25">
        <f t="shared" si="2"/>
        <v>299.9999999999992</v>
      </c>
      <c r="I25">
        <f t="shared" si="0"/>
        <v>12001.000000000009</v>
      </c>
      <c r="K25">
        <f>I25*Main!$M$3</f>
        <v>18001.500000000015</v>
      </c>
    </row>
    <row r="26" spans="1:11">
      <c r="A26" s="2">
        <v>0.60417824074074067</v>
      </c>
      <c r="C26">
        <v>0.60417824074074067</v>
      </c>
      <c r="E26">
        <f t="shared" si="1"/>
        <v>6.9444444444444198E-3</v>
      </c>
      <c r="G26">
        <f t="shared" si="2"/>
        <v>599.99999999999841</v>
      </c>
      <c r="I26">
        <f t="shared" si="0"/>
        <v>12601.000000000007</v>
      </c>
      <c r="K26">
        <f>I26*Main!$M$3</f>
        <v>18901.500000000011</v>
      </c>
    </row>
    <row r="27" spans="1:11">
      <c r="A27" s="2">
        <v>0.60903935185185187</v>
      </c>
      <c r="C27">
        <v>0.60903935185185187</v>
      </c>
      <c r="E27">
        <f t="shared" si="1"/>
        <v>4.8611111111112049E-3</v>
      </c>
      <c r="G27">
        <f t="shared" si="2"/>
        <v>420.00000000000847</v>
      </c>
      <c r="I27">
        <f t="shared" si="0"/>
        <v>13021.000000000016</v>
      </c>
      <c r="K27">
        <f>I27*Main!$M$3</f>
        <v>19531.500000000025</v>
      </c>
    </row>
    <row r="28" spans="1:11">
      <c r="A28" s="2">
        <v>0.61527777777777781</v>
      </c>
      <c r="C28">
        <v>0.61527777777777781</v>
      </c>
      <c r="E28">
        <f t="shared" si="1"/>
        <v>6.2384259259259389E-3</v>
      </c>
      <c r="G28">
        <f t="shared" si="2"/>
        <v>539.00000000000171</v>
      </c>
      <c r="I28">
        <f t="shared" si="0"/>
        <v>13560.000000000016</v>
      </c>
      <c r="K28">
        <f>I28*Main!$M$3</f>
        <v>20340.000000000025</v>
      </c>
    </row>
    <row r="29" spans="1:11">
      <c r="A29" s="2">
        <v>0.61806712962962962</v>
      </c>
      <c r="C29">
        <v>0.61806712962962962</v>
      </c>
      <c r="E29">
        <f t="shared" si="1"/>
        <v>2.7893518518518068E-3</v>
      </c>
      <c r="G29">
        <f t="shared" si="2"/>
        <v>240.99999999999631</v>
      </c>
      <c r="I29">
        <f t="shared" si="0"/>
        <v>13801.000000000015</v>
      </c>
      <c r="K29">
        <f>I29*Main!$M$3</f>
        <v>20701.500000000022</v>
      </c>
    </row>
    <row r="30" spans="1:11">
      <c r="A30" s="2">
        <v>0.61876157407407406</v>
      </c>
      <c r="C30">
        <v>0.61876157407407406</v>
      </c>
      <c r="E30">
        <f t="shared" si="1"/>
        <v>6.9444444444444198E-4</v>
      </c>
      <c r="G30">
        <f t="shared" si="2"/>
        <v>59.999999999999844</v>
      </c>
      <c r="I30">
        <f t="shared" si="0"/>
        <v>13861.000000000015</v>
      </c>
      <c r="K30">
        <f>I30*Main!$M$3</f>
        <v>20791.500000000022</v>
      </c>
    </row>
    <row r="31" spans="1:11">
      <c r="A31" s="2">
        <v>0.6243171296296296</v>
      </c>
      <c r="C31">
        <v>0.6243171296296296</v>
      </c>
      <c r="E31">
        <f t="shared" si="1"/>
        <v>5.5555555555555358E-3</v>
      </c>
      <c r="G31">
        <f t="shared" si="2"/>
        <v>479.99999999999875</v>
      </c>
      <c r="I31">
        <f t="shared" si="0"/>
        <v>14341.000000000013</v>
      </c>
      <c r="K31">
        <f>I31*Main!$M$3</f>
        <v>21511.500000000018</v>
      </c>
    </row>
    <row r="32" spans="1:11">
      <c r="A32" s="2">
        <v>0.6423726851851852</v>
      </c>
      <c r="C32">
        <v>0.6423726851851852</v>
      </c>
      <c r="E32">
        <f t="shared" si="1"/>
        <v>1.8055555555555602E-2</v>
      </c>
      <c r="G32">
        <f t="shared" si="2"/>
        <v>1560.0000000000055</v>
      </c>
      <c r="I32">
        <f t="shared" si="0"/>
        <v>15901.00000000002</v>
      </c>
      <c r="K32">
        <f>I32*Main!$M$3</f>
        <v>23851.500000000029</v>
      </c>
    </row>
    <row r="33" spans="1:11">
      <c r="A33" s="2">
        <v>0.6542013888888889</v>
      </c>
      <c r="C33">
        <v>0.6542013888888889</v>
      </c>
      <c r="E33">
        <f t="shared" si="1"/>
        <v>1.1828703703703702E-2</v>
      </c>
      <c r="G33">
        <f t="shared" si="2"/>
        <v>1022.0000000000009</v>
      </c>
      <c r="I33">
        <f t="shared" si="0"/>
        <v>16923.000000000018</v>
      </c>
      <c r="K33">
        <f>I33*Main!$M$3</f>
        <v>25384.500000000029</v>
      </c>
    </row>
    <row r="34" spans="1:11">
      <c r="A34" s="2">
        <v>0.6639004629629629</v>
      </c>
      <c r="C34">
        <v>0.6639004629629629</v>
      </c>
      <c r="E34">
        <f t="shared" si="1"/>
        <v>9.6990740740739989E-3</v>
      </c>
      <c r="G34">
        <f t="shared" si="2"/>
        <v>837.9999999999942</v>
      </c>
      <c r="I34">
        <f t="shared" si="0"/>
        <v>17761.000000000015</v>
      </c>
      <c r="K34">
        <f>I34*Main!$M$3</f>
        <v>26641.500000000022</v>
      </c>
    </row>
    <row r="35" spans="1:11">
      <c r="A35" s="2">
        <v>0.67570601851851853</v>
      </c>
      <c r="C35">
        <v>0.67570601851851853</v>
      </c>
      <c r="E35">
        <f t="shared" si="1"/>
        <v>1.1805555555555625E-2</v>
      </c>
      <c r="G35">
        <f t="shared" si="2"/>
        <v>1020.000000000007</v>
      </c>
      <c r="I35">
        <f t="shared" si="0"/>
        <v>18781.000000000018</v>
      </c>
      <c r="K35">
        <f>I35*Main!$M$3</f>
        <v>28171.500000000029</v>
      </c>
    </row>
    <row r="36" spans="1:11">
      <c r="A36" s="2">
        <v>0.68195601851851861</v>
      </c>
      <c r="C36">
        <v>0.68195601851851861</v>
      </c>
      <c r="E36">
        <f t="shared" si="1"/>
        <v>6.2500000000000888E-3</v>
      </c>
      <c r="G36">
        <f t="shared" si="2"/>
        <v>540.00000000000819</v>
      </c>
      <c r="I36">
        <f t="shared" si="0"/>
        <v>19321.000000000029</v>
      </c>
      <c r="K36">
        <f>I36*Main!$M$3</f>
        <v>28981.500000000044</v>
      </c>
    </row>
    <row r="37" spans="1:11">
      <c r="A37" s="2">
        <v>0.69306712962962969</v>
      </c>
      <c r="C37">
        <v>0.69306712962962969</v>
      </c>
      <c r="E37">
        <f t="shared" si="1"/>
        <v>1.1111111111111072E-2</v>
      </c>
      <c r="G37">
        <f t="shared" si="2"/>
        <v>959.9999999999975</v>
      </c>
      <c r="I37">
        <f t="shared" si="0"/>
        <v>20281.000000000025</v>
      </c>
      <c r="K37">
        <f>I37*Main!$M$3</f>
        <v>30421.500000000036</v>
      </c>
    </row>
    <row r="38" spans="1:11">
      <c r="A38" s="2">
        <v>0.70140046296296299</v>
      </c>
      <c r="C38">
        <v>0.70140046296296299</v>
      </c>
      <c r="E38">
        <f t="shared" si="1"/>
        <v>8.3333333333333037E-3</v>
      </c>
      <c r="G38">
        <f t="shared" si="2"/>
        <v>719.99999999999807</v>
      </c>
      <c r="I38">
        <f t="shared" si="0"/>
        <v>21001.000000000022</v>
      </c>
      <c r="K38">
        <f>I38*Main!$M$3</f>
        <v>31501.500000000033</v>
      </c>
    </row>
    <row r="39" spans="1:11">
      <c r="A39" s="2">
        <v>0.71390046296296295</v>
      </c>
      <c r="C39">
        <v>0.71390046296296295</v>
      </c>
      <c r="E39">
        <f t="shared" si="1"/>
        <v>1.2499999999999956E-2</v>
      </c>
      <c r="G39">
        <f t="shared" si="2"/>
        <v>1079.9999999999973</v>
      </c>
      <c r="I39">
        <f t="shared" si="0"/>
        <v>22081.000000000018</v>
      </c>
      <c r="K39">
        <f>I39*Main!$M$3</f>
        <v>33121.500000000029</v>
      </c>
    </row>
    <row r="40" spans="1:11">
      <c r="A40" s="2">
        <v>0.72223379629629625</v>
      </c>
      <c r="C40">
        <v>0.72223379629629625</v>
      </c>
      <c r="E40">
        <f t="shared" si="1"/>
        <v>8.3333333333333037E-3</v>
      </c>
      <c r="G40">
        <f t="shared" si="2"/>
        <v>719.99999999999807</v>
      </c>
      <c r="I40">
        <f t="shared" si="0"/>
        <v>22801.000000000018</v>
      </c>
      <c r="K40">
        <f>I40*Main!$M$3</f>
        <v>34201.500000000029</v>
      </c>
    </row>
    <row r="41" spans="1:11">
      <c r="A41" s="2">
        <v>0.73126157407407411</v>
      </c>
      <c r="C41">
        <v>0.73126157407407411</v>
      </c>
      <c r="E41">
        <f t="shared" si="1"/>
        <v>9.0277777777778567E-3</v>
      </c>
      <c r="G41">
        <f t="shared" si="2"/>
        <v>780.00000000000762</v>
      </c>
      <c r="I41">
        <f t="shared" si="0"/>
        <v>23581.000000000025</v>
      </c>
      <c r="K41">
        <f>I41*Main!$M$3</f>
        <v>35371.500000000036</v>
      </c>
    </row>
    <row r="42" spans="1:11">
      <c r="A42" s="2">
        <v>0.75001157407407415</v>
      </c>
      <c r="C42">
        <v>0.75001157407407415</v>
      </c>
      <c r="E42">
        <f t="shared" si="1"/>
        <v>1.8750000000000044E-2</v>
      </c>
      <c r="G42">
        <f t="shared" si="2"/>
        <v>1620.0000000000052</v>
      </c>
      <c r="I42">
        <f t="shared" si="0"/>
        <v>25201.000000000033</v>
      </c>
      <c r="K42">
        <f>I42*Main!$M$3</f>
        <v>37801.500000000051</v>
      </c>
    </row>
    <row r="43" spans="1:11">
      <c r="A43" s="2">
        <v>0.77778935185185183</v>
      </c>
      <c r="C43">
        <v>0.77778935185185183</v>
      </c>
      <c r="E43">
        <f t="shared" si="1"/>
        <v>2.7777777777777679E-2</v>
      </c>
      <c r="G43">
        <f t="shared" si="2"/>
        <v>2399.9999999999936</v>
      </c>
      <c r="I43">
        <f t="shared" si="0"/>
        <v>27601.000000000025</v>
      </c>
      <c r="K43">
        <f>I43*Main!$M$3</f>
        <v>41401.500000000036</v>
      </c>
    </row>
    <row r="44" spans="1:11">
      <c r="A44" s="2">
        <v>0.78681712962962969</v>
      </c>
      <c r="C44">
        <v>0.78681712962962969</v>
      </c>
      <c r="E44">
        <f t="shared" si="1"/>
        <v>9.0277777777778567E-3</v>
      </c>
      <c r="G44">
        <f t="shared" si="2"/>
        <v>780.00000000000762</v>
      </c>
      <c r="I44">
        <f t="shared" si="0"/>
        <v>28381.000000000033</v>
      </c>
      <c r="K44">
        <f>I44*Main!$M$3</f>
        <v>42571.500000000051</v>
      </c>
    </row>
    <row r="45" spans="1:11">
      <c r="A45" s="2">
        <v>0.79376157407407411</v>
      </c>
      <c r="C45">
        <v>0.79376157407407411</v>
      </c>
      <c r="E45">
        <f t="shared" si="1"/>
        <v>6.9444444444444198E-3</v>
      </c>
      <c r="G45">
        <f t="shared" si="2"/>
        <v>599.99999999999841</v>
      </c>
      <c r="I45">
        <f t="shared" si="0"/>
        <v>28981.000000000033</v>
      </c>
      <c r="K45">
        <f>I45*Main!$M$3</f>
        <v>43471.500000000051</v>
      </c>
    </row>
    <row r="46" spans="1:11">
      <c r="A46" s="2">
        <v>0.80695601851851861</v>
      </c>
      <c r="C46">
        <v>0.80695601851851861</v>
      </c>
      <c r="E46">
        <f t="shared" si="1"/>
        <v>1.3194444444444509E-2</v>
      </c>
      <c r="G46">
        <f t="shared" si="2"/>
        <v>1140.0000000000066</v>
      </c>
      <c r="I46">
        <f t="shared" si="0"/>
        <v>30121.00000000004</v>
      </c>
      <c r="K46">
        <f>I46*Main!$M$3</f>
        <v>45181.500000000058</v>
      </c>
    </row>
    <row r="47" spans="1:11">
      <c r="A47" s="2">
        <v>0.80903935185185183</v>
      </c>
      <c r="C47">
        <v>0.80903935185185183</v>
      </c>
      <c r="E47">
        <f t="shared" si="1"/>
        <v>2.0833333333332149E-3</v>
      </c>
      <c r="G47">
        <f t="shared" si="2"/>
        <v>179.99999999998994</v>
      </c>
      <c r="I47">
        <f t="shared" si="0"/>
        <v>30301.000000000029</v>
      </c>
      <c r="K47">
        <f>I47*Main!$M$3</f>
        <v>45451.500000000044</v>
      </c>
    </row>
    <row r="48" spans="1:11">
      <c r="A48" s="2">
        <v>0.81945601851851846</v>
      </c>
      <c r="C48">
        <v>0.81945601851851846</v>
      </c>
      <c r="E48">
        <f t="shared" si="1"/>
        <v>1.041666666666663E-2</v>
      </c>
      <c r="G48">
        <f t="shared" si="2"/>
        <v>899.99999999999761</v>
      </c>
      <c r="I48">
        <f t="shared" si="0"/>
        <v>31201.000000000025</v>
      </c>
      <c r="K48">
        <f>I48*Main!$M$3</f>
        <v>46801.500000000036</v>
      </c>
    </row>
    <row r="49" spans="1:11">
      <c r="A49" s="2">
        <v>0.82778935185185187</v>
      </c>
      <c r="C49">
        <v>0.82778935185185187</v>
      </c>
      <c r="E49">
        <f t="shared" si="1"/>
        <v>8.3333333333334147E-3</v>
      </c>
      <c r="G49">
        <f t="shared" si="2"/>
        <v>720.00000000000773</v>
      </c>
      <c r="I49">
        <f t="shared" si="0"/>
        <v>31921.000000000033</v>
      </c>
      <c r="K49">
        <f>I49*Main!$M$3</f>
        <v>47881.500000000051</v>
      </c>
    </row>
    <row r="50" spans="1:11">
      <c r="A50" s="2">
        <v>0.83195601851851853</v>
      </c>
      <c r="C50">
        <v>0.83195601851851853</v>
      </c>
      <c r="E50">
        <f t="shared" si="1"/>
        <v>4.1666666666666519E-3</v>
      </c>
      <c r="G50">
        <f t="shared" si="2"/>
        <v>359.99999999999903</v>
      </c>
      <c r="I50">
        <f t="shared" si="0"/>
        <v>32281.000000000033</v>
      </c>
      <c r="K50">
        <f>I50*Main!$M$3</f>
        <v>48421.500000000051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P99"/>
  <sheetViews>
    <sheetView tabSelected="1" topLeftCell="C1" workbookViewId="0">
      <selection activeCell="D57" sqref="D57"/>
    </sheetView>
  </sheetViews>
  <sheetFormatPr defaultRowHeight="12.75"/>
  <sheetData>
    <row r="2" spans="2:16">
      <c r="B2" s="4" t="s">
        <v>40</v>
      </c>
    </row>
    <row r="3" spans="2:16">
      <c r="B3" s="4" t="s">
        <v>41</v>
      </c>
    </row>
    <row r="5" spans="2:16">
      <c r="D5" s="4" t="s">
        <v>28</v>
      </c>
      <c r="G5" s="4" t="s">
        <v>34</v>
      </c>
      <c r="J5" s="4" t="s">
        <v>27</v>
      </c>
      <c r="M5" s="4" t="s">
        <v>27</v>
      </c>
      <c r="P5" s="4" t="s">
        <v>34</v>
      </c>
    </row>
    <row r="6" spans="2:16">
      <c r="D6" s="4" t="s">
        <v>29</v>
      </c>
      <c r="G6" s="4" t="s">
        <v>38</v>
      </c>
      <c r="J6" s="4" t="s">
        <v>32</v>
      </c>
      <c r="M6" s="4" t="s">
        <v>33</v>
      </c>
      <c r="P6" s="4" t="s">
        <v>33</v>
      </c>
    </row>
    <row r="8" spans="2:16">
      <c r="B8" s="7" t="s">
        <v>26</v>
      </c>
      <c r="D8" s="4" t="s">
        <v>39</v>
      </c>
      <c r="G8" s="4" t="s">
        <v>39</v>
      </c>
      <c r="J8" s="4" t="s">
        <v>39</v>
      </c>
      <c r="M8" s="4" t="s">
        <v>39</v>
      </c>
      <c r="P8" s="3" t="s">
        <v>39</v>
      </c>
    </row>
    <row r="9" spans="2:16">
      <c r="B9">
        <v>0</v>
      </c>
      <c r="D9">
        <v>0</v>
      </c>
      <c r="G9">
        <v>0</v>
      </c>
      <c r="J9">
        <v>0</v>
      </c>
      <c r="M9">
        <v>0</v>
      </c>
      <c r="P9">
        <v>0</v>
      </c>
    </row>
    <row r="10" spans="2:16">
      <c r="B10">
        <v>1321.0000000000032</v>
      </c>
      <c r="D10">
        <v>1981.5000000000048</v>
      </c>
      <c r="G10">
        <v>1981.5000000000048</v>
      </c>
      <c r="J10">
        <v>2642.0000000000064</v>
      </c>
      <c r="M10">
        <v>2311.7500000000055</v>
      </c>
      <c r="P10">
        <v>2311.7500000000055</v>
      </c>
    </row>
    <row r="11" spans="2:16">
      <c r="B11">
        <v>3121.0000000000032</v>
      </c>
      <c r="D11">
        <v>4681.5000000000045</v>
      </c>
      <c r="G11">
        <v>4681.5000000000045</v>
      </c>
      <c r="J11">
        <v>6242.0000000000064</v>
      </c>
      <c r="M11">
        <v>5461.7500000000055</v>
      </c>
      <c r="P11">
        <v>5461.7500000000055</v>
      </c>
    </row>
    <row r="12" spans="2:16">
      <c r="B12">
        <v>4321.0000000000091</v>
      </c>
      <c r="D12">
        <v>6481.5000000000136</v>
      </c>
      <c r="G12">
        <v>6481.5000000000136</v>
      </c>
      <c r="J12">
        <v>8642.0000000000182</v>
      </c>
      <c r="M12">
        <v>7561.7500000000164</v>
      </c>
      <c r="P12">
        <v>7561.7500000000164</v>
      </c>
    </row>
    <row r="13" spans="2:16">
      <c r="B13">
        <v>4921.0000000000082</v>
      </c>
      <c r="D13">
        <v>7381.5000000000127</v>
      </c>
      <c r="G13">
        <v>7381.5000000000127</v>
      </c>
      <c r="J13">
        <v>9842.0000000000164</v>
      </c>
      <c r="M13">
        <v>8611.7500000000146</v>
      </c>
      <c r="P13">
        <v>8611.7500000000146</v>
      </c>
    </row>
    <row r="14" spans="2:16">
      <c r="B14">
        <v>5521.0000000000064</v>
      </c>
      <c r="D14">
        <v>8281.5000000000091</v>
      </c>
      <c r="G14">
        <v>8281.5000000000091</v>
      </c>
      <c r="J14">
        <v>11042.000000000013</v>
      </c>
      <c r="M14">
        <v>9661.7500000000109</v>
      </c>
      <c r="P14">
        <v>9661.7500000000109</v>
      </c>
    </row>
    <row r="15" spans="2:16">
      <c r="B15">
        <v>6721.0000000000036</v>
      </c>
      <c r="D15">
        <v>10081.500000000005</v>
      </c>
      <c r="G15">
        <v>10081.500000000005</v>
      </c>
      <c r="J15">
        <v>13442.000000000007</v>
      </c>
      <c r="M15">
        <v>11761.750000000007</v>
      </c>
      <c r="P15">
        <v>11761.750000000007</v>
      </c>
    </row>
    <row r="16" spans="2:16">
      <c r="B16">
        <v>7321.0000000000118</v>
      </c>
      <c r="D16">
        <v>10981.500000000018</v>
      </c>
      <c r="G16">
        <v>10981.500000000018</v>
      </c>
      <c r="J16">
        <v>14642.000000000024</v>
      </c>
      <c r="M16">
        <v>12811.75000000002</v>
      </c>
      <c r="P16">
        <v>12811.75000000002</v>
      </c>
    </row>
    <row r="17" spans="2:16">
      <c r="B17">
        <v>8041.0000000000091</v>
      </c>
      <c r="D17">
        <v>12061.500000000015</v>
      </c>
      <c r="G17">
        <v>12061.500000000015</v>
      </c>
      <c r="J17">
        <v>16082.000000000018</v>
      </c>
      <c r="M17">
        <v>14071.750000000016</v>
      </c>
      <c r="P17">
        <v>14071.750000000016</v>
      </c>
    </row>
    <row r="18" spans="2:16">
      <c r="B18">
        <v>8521.0000000000073</v>
      </c>
      <c r="D18">
        <v>12781.500000000011</v>
      </c>
      <c r="G18">
        <v>12781.500000000011</v>
      </c>
      <c r="J18">
        <v>17042.000000000015</v>
      </c>
      <c r="M18">
        <v>14911.750000000013</v>
      </c>
      <c r="P18">
        <v>14911.750000000013</v>
      </c>
    </row>
    <row r="19" spans="2:16">
      <c r="B19">
        <v>9481.0000000000164</v>
      </c>
      <c r="D19">
        <v>14148.042289903477</v>
      </c>
      <c r="G19">
        <v>14106.066455562592</v>
      </c>
      <c r="J19">
        <v>18888.542289903482</v>
      </c>
      <c r="M19">
        <v>16518.292289903478</v>
      </c>
      <c r="P19">
        <v>16476.316455562595</v>
      </c>
    </row>
    <row r="20" spans="2:16">
      <c r="B20">
        <v>9661.0000000000055</v>
      </c>
      <c r="D20">
        <v>14173.982617078162</v>
      </c>
      <c r="G20">
        <v>14034.382913607156</v>
      </c>
      <c r="J20">
        <v>19004.482617078163</v>
      </c>
      <c r="M20">
        <v>16589.232617078163</v>
      </c>
      <c r="P20">
        <v>16449.632913607162</v>
      </c>
    </row>
    <row r="21" spans="2:16">
      <c r="B21">
        <v>10081.000000000015</v>
      </c>
      <c r="D21">
        <v>14016.827539480355</v>
      </c>
      <c r="G21">
        <v>13697.306675415564</v>
      </c>
      <c r="J21">
        <v>19057.327539480364</v>
      </c>
      <c r="M21">
        <v>16537.07753948036</v>
      </c>
      <c r="P21">
        <v>16217.556675415568</v>
      </c>
    </row>
    <row r="22" spans="2:16">
      <c r="B22">
        <v>10861.000000000011</v>
      </c>
      <c r="D22">
        <v>14127.420606220576</v>
      </c>
      <c r="G22">
        <v>13685.069952792332</v>
      </c>
      <c r="J22">
        <v>19557.920606220581</v>
      </c>
      <c r="M22">
        <v>16842.670606220578</v>
      </c>
      <c r="P22">
        <v>16400.319952792335</v>
      </c>
    </row>
    <row r="23" spans="2:16">
      <c r="B23">
        <v>11401.000000000011</v>
      </c>
      <c r="D23">
        <v>14565.081142279681</v>
      </c>
      <c r="G23">
        <v>14055.032404498548</v>
      </c>
      <c r="J23">
        <v>20265.581142279691</v>
      </c>
      <c r="M23">
        <v>17415.331142279683</v>
      </c>
      <c r="P23">
        <v>16905.282404498554</v>
      </c>
    </row>
    <row r="24" spans="2:16">
      <c r="B24">
        <v>11701.000000000009</v>
      </c>
      <c r="D24">
        <v>14686.147624201014</v>
      </c>
      <c r="G24">
        <v>14108.625344249896</v>
      </c>
      <c r="J24">
        <v>20536.647624201018</v>
      </c>
      <c r="M24">
        <v>17611.397624201014</v>
      </c>
      <c r="P24">
        <v>17033.875344249896</v>
      </c>
    </row>
    <row r="25" spans="2:16">
      <c r="B25">
        <v>12001.000000000009</v>
      </c>
      <c r="D25">
        <v>14412.635432778505</v>
      </c>
      <c r="G25">
        <v>13700.506233492968</v>
      </c>
      <c r="J25">
        <v>20413.135432778508</v>
      </c>
      <c r="M25">
        <v>17412.885432778505</v>
      </c>
      <c r="P25">
        <v>16700.756233492968</v>
      </c>
    </row>
    <row r="26" spans="2:16">
      <c r="B26">
        <v>12601.000000000007</v>
      </c>
      <c r="D26">
        <v>14855.163211101593</v>
      </c>
      <c r="G26">
        <v>14049.193556087459</v>
      </c>
      <c r="J26">
        <v>21155.663211101597</v>
      </c>
      <c r="M26">
        <v>18005.413211101597</v>
      </c>
      <c r="P26">
        <v>17199.443556087463</v>
      </c>
    </row>
    <row r="27" spans="2:16">
      <c r="B27">
        <v>13021.000000000016</v>
      </c>
      <c r="D27">
        <v>14913.575851480968</v>
      </c>
      <c r="G27">
        <v>13987.272015494069</v>
      </c>
      <c r="J27">
        <v>21424.075851480975</v>
      </c>
      <c r="M27">
        <v>18168.825851480971</v>
      </c>
      <c r="P27">
        <v>17242.522015494073</v>
      </c>
    </row>
    <row r="28" spans="2:16">
      <c r="B28">
        <v>13560.000000000016</v>
      </c>
      <c r="D28">
        <v>15486.534164573965</v>
      </c>
      <c r="G28">
        <v>14506.392228722609</v>
      </c>
      <c r="J28">
        <v>22266.534164573972</v>
      </c>
      <c r="M28">
        <v>18876.534164573968</v>
      </c>
      <c r="P28">
        <v>17896.392228722612</v>
      </c>
    </row>
    <row r="29" spans="2:16">
      <c r="B29">
        <v>13801.000000000015</v>
      </c>
      <c r="D29">
        <v>15791.032771124286</v>
      </c>
      <c r="G29">
        <v>14797.478742696534</v>
      </c>
      <c r="J29">
        <v>22691.532771124294</v>
      </c>
      <c r="M29">
        <v>19241.28277112429</v>
      </c>
      <c r="P29">
        <v>18247.728742696538</v>
      </c>
    </row>
    <row r="30" spans="2:16">
      <c r="B30">
        <v>13861.000000000015</v>
      </c>
      <c r="D30">
        <v>15357.961160644898</v>
      </c>
      <c r="G30">
        <v>14257.110391605991</v>
      </c>
      <c r="J30">
        <v>22288.461160644903</v>
      </c>
      <c r="M30">
        <v>18823.211160644903</v>
      </c>
      <c r="P30">
        <v>17722.360391605995</v>
      </c>
    </row>
    <row r="31" spans="2:16">
      <c r="B31">
        <v>14341.000000000013</v>
      </c>
      <c r="D31">
        <v>14289.957800029935</v>
      </c>
      <c r="G31">
        <v>12840.22832648079</v>
      </c>
      <c r="J31">
        <v>21460.457800029944</v>
      </c>
      <c r="M31">
        <v>17875.207800029937</v>
      </c>
      <c r="P31">
        <v>16425.478326480792</v>
      </c>
    </row>
    <row r="32" spans="2:16">
      <c r="B32">
        <v>15901.00000000002</v>
      </c>
      <c r="D32">
        <v>15254.924975346894</v>
      </c>
      <c r="G32">
        <v>13576.023364350574</v>
      </c>
      <c r="J32">
        <v>23205.424975346905</v>
      </c>
      <c r="M32">
        <v>19230.174975346901</v>
      </c>
      <c r="P32">
        <v>17551.273364350582</v>
      </c>
    </row>
    <row r="33" spans="2:16">
      <c r="B33">
        <v>16923.000000000018</v>
      </c>
      <c r="D33">
        <v>16086.127621818021</v>
      </c>
      <c r="G33">
        <v>14220.080049880669</v>
      </c>
      <c r="J33">
        <v>24547.627621818028</v>
      </c>
      <c r="M33">
        <v>20316.877621818025</v>
      </c>
      <c r="P33">
        <v>18450.830049880671</v>
      </c>
    </row>
    <row r="34" spans="2:16">
      <c r="B34">
        <v>17761.000000000015</v>
      </c>
      <c r="D34">
        <v>14930.415631374515</v>
      </c>
      <c r="G34">
        <v>12837.28928386601</v>
      </c>
      <c r="J34">
        <v>23810.915631374522</v>
      </c>
      <c r="M34">
        <v>19370.665631374519</v>
      </c>
      <c r="P34">
        <v>17277.539283866012</v>
      </c>
    </row>
    <row r="35" spans="2:16">
      <c r="B35">
        <v>18781.000000000018</v>
      </c>
      <c r="D35">
        <v>15224.120439140421</v>
      </c>
      <c r="G35">
        <v>13010.379926535907</v>
      </c>
      <c r="J35">
        <v>24614.620439140428</v>
      </c>
      <c r="M35">
        <v>19919.370439140421</v>
      </c>
      <c r="P35">
        <v>17705.629926535905</v>
      </c>
    </row>
    <row r="36" spans="2:16">
      <c r="B36">
        <v>19321.000000000029</v>
      </c>
      <c r="D36">
        <v>14203.466336192321</v>
      </c>
      <c r="G36">
        <v>11774.354752652736</v>
      </c>
      <c r="J36">
        <v>23863.966336192338</v>
      </c>
      <c r="M36">
        <v>19033.71633619233</v>
      </c>
      <c r="P36">
        <v>16604.604752652744</v>
      </c>
    </row>
    <row r="37" spans="2:16">
      <c r="B37">
        <v>20281.000000000025</v>
      </c>
      <c r="D37">
        <v>13775.591209774793</v>
      </c>
      <c r="G37">
        <v>11184.055702198901</v>
      </c>
      <c r="J37">
        <v>23916.091209774808</v>
      </c>
      <c r="M37">
        <v>18845.841209774801</v>
      </c>
      <c r="P37">
        <v>16254.305702198908</v>
      </c>
    </row>
    <row r="38" spans="2:16">
      <c r="B38">
        <v>21001.000000000022</v>
      </c>
      <c r="D38">
        <v>11564.421211422068</v>
      </c>
      <c r="G38">
        <v>8729.0953335978265</v>
      </c>
      <c r="J38">
        <v>22064.921211422079</v>
      </c>
      <c r="M38">
        <v>16814.671211422072</v>
      </c>
      <c r="P38">
        <v>13979.34533359783</v>
      </c>
    </row>
    <row r="39" spans="2:16">
      <c r="B39">
        <v>22081.000000000018</v>
      </c>
      <c r="D39">
        <v>11355.413567660435</v>
      </c>
      <c r="G39">
        <v>8357.5092326129379</v>
      </c>
      <c r="J39">
        <v>22395.913567660442</v>
      </c>
      <c r="M39">
        <v>16875.663567660435</v>
      </c>
      <c r="P39">
        <v>13877.759232612938</v>
      </c>
    </row>
    <row r="40" spans="2:16">
      <c r="B40">
        <v>22801.000000000018</v>
      </c>
      <c r="D40">
        <v>10981.446385014209</v>
      </c>
      <c r="G40">
        <v>7807.3036035853511</v>
      </c>
      <c r="J40">
        <v>22381.946385014217</v>
      </c>
      <c r="M40">
        <v>16681.696385014209</v>
      </c>
      <c r="P40">
        <v>13507.553603585351</v>
      </c>
    </row>
    <row r="41" spans="2:16">
      <c r="B41">
        <v>23581.000000000025</v>
      </c>
      <c r="D41">
        <v>9359.9965298789175</v>
      </c>
      <c r="G41">
        <v>5819.7619641700221</v>
      </c>
      <c r="J41">
        <v>21150.496529878932</v>
      </c>
      <c r="M41">
        <v>15255.246529878925</v>
      </c>
      <c r="P41">
        <v>11715.011964170029</v>
      </c>
    </row>
    <row r="42" spans="2:16">
      <c r="B42">
        <v>25201.000000000033</v>
      </c>
      <c r="D42">
        <v>6923.446444256555</v>
      </c>
      <c r="G42">
        <v>2842.4840912562795</v>
      </c>
      <c r="J42">
        <v>19523.94644425657</v>
      </c>
      <c r="M42">
        <v>13223.696444256562</v>
      </c>
      <c r="P42">
        <v>9142.7340912562868</v>
      </c>
    </row>
    <row r="43" spans="2:16">
      <c r="B43">
        <v>27601.000000000025</v>
      </c>
      <c r="D43">
        <v>9360.2961191366194</v>
      </c>
      <c r="G43">
        <v>5103.7639057408815</v>
      </c>
      <c r="J43">
        <v>23160.796119136634</v>
      </c>
      <c r="M43">
        <v>16260.546119136627</v>
      </c>
      <c r="P43">
        <v>12004.013905740889</v>
      </c>
    </row>
    <row r="44" spans="2:16">
      <c r="B44">
        <v>28381.000000000033</v>
      </c>
      <c r="D44">
        <v>9736.3534145123413</v>
      </c>
      <c r="G44">
        <v>5344.6820173507731</v>
      </c>
      <c r="J44">
        <v>23926.853414512356</v>
      </c>
      <c r="M44">
        <v>16831.603414512349</v>
      </c>
      <c r="P44">
        <v>12439.93201735078</v>
      </c>
    </row>
    <row r="45" spans="2:16">
      <c r="B45">
        <v>28981.000000000033</v>
      </c>
      <c r="D45">
        <v>8935.8268783918465</v>
      </c>
      <c r="G45">
        <v>4287.4722304951065</v>
      </c>
      <c r="J45">
        <v>23426.326878391861</v>
      </c>
      <c r="M45">
        <v>16181.076878391854</v>
      </c>
      <c r="P45">
        <v>11532.722230495114</v>
      </c>
    </row>
    <row r="46" spans="2:16">
      <c r="B46">
        <v>30121.00000000004</v>
      </c>
      <c r="D46">
        <v>10229.021303411828</v>
      </c>
      <c r="G46">
        <v>5540.002696980453</v>
      </c>
      <c r="J46">
        <v>25289.52130341185</v>
      </c>
      <c r="M46">
        <v>17759.271303411842</v>
      </c>
      <c r="P46">
        <v>13070.252696980468</v>
      </c>
    </row>
    <row r="47" spans="2:16">
      <c r="B47">
        <v>30301.000000000029</v>
      </c>
      <c r="D47">
        <v>8436.4818567842231</v>
      </c>
      <c r="G47">
        <v>3543.7556506859255</v>
      </c>
      <c r="J47">
        <v>23586.981856784238</v>
      </c>
      <c r="M47">
        <v>16011.73185678423</v>
      </c>
      <c r="P47">
        <v>11119.005650685933</v>
      </c>
    </row>
    <row r="48" spans="2:16">
      <c r="B48">
        <v>31201.000000000025</v>
      </c>
      <c r="D48">
        <v>9088.1037203516826</v>
      </c>
      <c r="G48">
        <v>4031.0532468574893</v>
      </c>
      <c r="J48">
        <v>24688.603720351697</v>
      </c>
      <c r="M48">
        <v>16888.35372035169</v>
      </c>
      <c r="P48">
        <v>11831.303246857497</v>
      </c>
    </row>
    <row r="49" spans="2:16">
      <c r="B49">
        <v>31921.000000000033</v>
      </c>
      <c r="D49">
        <v>9899.5704375932619</v>
      </c>
      <c r="G49">
        <v>4759.8943386349347</v>
      </c>
      <c r="J49">
        <v>25860.070437593276</v>
      </c>
      <c r="M49">
        <v>17879.820437593269</v>
      </c>
      <c r="P49">
        <v>12740.144338634942</v>
      </c>
    </row>
    <row r="50" spans="2:16">
      <c r="B50">
        <v>32281.000000000033</v>
      </c>
      <c r="D50">
        <v>10439.570437593262</v>
      </c>
      <c r="G50">
        <v>5299.8943386349347</v>
      </c>
      <c r="J50">
        <v>26580.070437593276</v>
      </c>
      <c r="M50">
        <v>18509.820437593269</v>
      </c>
      <c r="P50">
        <v>13370.144338634942</v>
      </c>
    </row>
    <row r="54" spans="2:16">
      <c r="D54" s="4"/>
    </row>
    <row r="55" spans="2:16">
      <c r="D55" s="4"/>
    </row>
    <row r="56" spans="2:16">
      <c r="B56" s="7" t="s">
        <v>26</v>
      </c>
      <c r="D56" s="4" t="s">
        <v>42</v>
      </c>
    </row>
    <row r="58" spans="2:16">
      <c r="B58">
        <v>0</v>
      </c>
      <c r="D58">
        <v>0</v>
      </c>
    </row>
    <row r="59" spans="2:16">
      <c r="B59">
        <v>1321.0000000000032</v>
      </c>
      <c r="D59">
        <v>0</v>
      </c>
    </row>
    <row r="60" spans="2:16">
      <c r="B60">
        <v>3121.0000000000032</v>
      </c>
      <c r="D60">
        <v>0</v>
      </c>
    </row>
    <row r="61" spans="2:16">
      <c r="B61">
        <v>4321.0000000000091</v>
      </c>
      <c r="D61">
        <v>0</v>
      </c>
    </row>
    <row r="62" spans="2:16">
      <c r="B62">
        <v>4921.0000000000082</v>
      </c>
      <c r="D62">
        <v>0</v>
      </c>
    </row>
    <row r="63" spans="2:16">
      <c r="B63">
        <v>5521.0000000000064</v>
      </c>
      <c r="D63">
        <v>0</v>
      </c>
    </row>
    <row r="64" spans="2:16">
      <c r="B64">
        <v>6721.0000000000036</v>
      </c>
      <c r="D64">
        <v>0</v>
      </c>
    </row>
    <row r="65" spans="2:4">
      <c r="B65">
        <v>7321.0000000000118</v>
      </c>
      <c r="D65">
        <v>0</v>
      </c>
    </row>
    <row r="66" spans="2:4">
      <c r="B66">
        <v>8041.0000000000091</v>
      </c>
      <c r="D66">
        <v>0</v>
      </c>
    </row>
    <row r="67" spans="2:4">
      <c r="B67">
        <v>8521.0000000000073</v>
      </c>
      <c r="D67">
        <v>0</v>
      </c>
    </row>
    <row r="68" spans="2:4">
      <c r="B68">
        <v>9481.0000000000164</v>
      </c>
      <c r="D68">
        <v>115.43354443743432</v>
      </c>
    </row>
    <row r="69" spans="2:4">
      <c r="B69">
        <v>9661.0000000000055</v>
      </c>
      <c r="D69">
        <v>457.11708639285013</v>
      </c>
    </row>
    <row r="70" spans="2:4">
      <c r="B70">
        <v>10081.000000000015</v>
      </c>
      <c r="D70">
        <v>1424.1933245844582</v>
      </c>
    </row>
    <row r="71" spans="2:4">
      <c r="B71">
        <v>10861.000000000011</v>
      </c>
      <c r="D71">
        <v>2606.4300472076839</v>
      </c>
    </row>
    <row r="72" spans="2:4">
      <c r="B72">
        <v>11401.000000000011</v>
      </c>
      <c r="D72">
        <v>3046.4675955014663</v>
      </c>
    </row>
    <row r="73" spans="2:4">
      <c r="B73">
        <v>11701.000000000009</v>
      </c>
      <c r="D73">
        <v>3442.8746557501172</v>
      </c>
    </row>
    <row r="74" spans="2:4">
      <c r="B74">
        <v>12001.000000000009</v>
      </c>
      <c r="D74">
        <v>4300.9937665070456</v>
      </c>
    </row>
    <row r="75" spans="2:4">
      <c r="B75">
        <v>12601.000000000007</v>
      </c>
      <c r="D75">
        <v>4852.3064439125519</v>
      </c>
    </row>
    <row r="76" spans="2:4">
      <c r="B76">
        <v>13021.000000000016</v>
      </c>
      <c r="D76">
        <v>5544.2279845059575</v>
      </c>
    </row>
    <row r="77" spans="2:4">
      <c r="B77">
        <v>13560.000000000016</v>
      </c>
      <c r="D77">
        <v>5833.6077712774168</v>
      </c>
    </row>
    <row r="78" spans="2:4">
      <c r="B78">
        <v>13801.000000000015</v>
      </c>
      <c r="D78">
        <v>5904.0212573034878</v>
      </c>
    </row>
    <row r="79" spans="2:4">
      <c r="B79">
        <v>13861.000000000015</v>
      </c>
      <c r="D79">
        <v>6534.3896083940317</v>
      </c>
    </row>
    <row r="80" spans="2:4">
      <c r="B80">
        <v>14341.000000000013</v>
      </c>
      <c r="D80">
        <v>8671.271673519228</v>
      </c>
    </row>
    <row r="81" spans="2:4">
      <c r="B81">
        <v>15901.00000000002</v>
      </c>
      <c r="D81">
        <v>10275.476635649455</v>
      </c>
    </row>
    <row r="82" spans="2:4">
      <c r="B82">
        <v>16923.000000000018</v>
      </c>
      <c r="D82">
        <v>11164.41995011936</v>
      </c>
    </row>
    <row r="83" spans="2:4">
      <c r="B83">
        <v>17761.000000000015</v>
      </c>
      <c r="D83">
        <v>13804.210716134012</v>
      </c>
    </row>
    <row r="84" spans="2:4">
      <c r="B84">
        <v>18781.000000000018</v>
      </c>
      <c r="D84">
        <v>15161.120073464122</v>
      </c>
    </row>
    <row r="85" spans="2:4">
      <c r="B85">
        <v>19321.000000000029</v>
      </c>
      <c r="D85">
        <v>17207.145247347307</v>
      </c>
    </row>
    <row r="86" spans="2:4">
      <c r="B86">
        <v>20281.000000000025</v>
      </c>
      <c r="D86">
        <v>19237.444297801136</v>
      </c>
    </row>
    <row r="87" spans="2:4">
      <c r="B87">
        <v>21001.000000000022</v>
      </c>
      <c r="D87">
        <v>22772.404666402206</v>
      </c>
    </row>
    <row r="88" spans="2:4">
      <c r="B88">
        <v>22081.000000000018</v>
      </c>
      <c r="D88">
        <v>24763.990767387091</v>
      </c>
    </row>
    <row r="89" spans="2:4">
      <c r="B89">
        <v>22801.000000000018</v>
      </c>
      <c r="D89">
        <v>26394.196396414678</v>
      </c>
    </row>
    <row r="90" spans="2:4">
      <c r="B90">
        <v>23581.000000000025</v>
      </c>
      <c r="D90">
        <v>29551.738035830014</v>
      </c>
    </row>
    <row r="91" spans="2:4">
      <c r="B91">
        <v>25201.000000000033</v>
      </c>
      <c r="D91">
        <v>34959.015908743771</v>
      </c>
    </row>
    <row r="92" spans="2:4">
      <c r="B92">
        <v>27601.000000000025</v>
      </c>
      <c r="D92">
        <v>36297.736094259155</v>
      </c>
    </row>
    <row r="93" spans="2:4">
      <c r="B93">
        <v>28381.000000000033</v>
      </c>
      <c r="D93">
        <v>37226.817982649278</v>
      </c>
    </row>
    <row r="94" spans="2:4">
      <c r="B94">
        <v>28981.000000000033</v>
      </c>
      <c r="D94">
        <v>39184.027769504944</v>
      </c>
    </row>
    <row r="95" spans="2:4">
      <c r="B95">
        <v>30121.00000000004</v>
      </c>
      <c r="D95">
        <v>39641.497303019605</v>
      </c>
    </row>
    <row r="96" spans="2:4">
      <c r="B96">
        <v>30301.000000000029</v>
      </c>
      <c r="D96">
        <v>41907.744349314118</v>
      </c>
    </row>
    <row r="97" spans="2:4">
      <c r="B97">
        <v>31201.000000000025</v>
      </c>
      <c r="D97">
        <v>42770.446753142547</v>
      </c>
    </row>
    <row r="98" spans="2:4">
      <c r="B98">
        <v>31921.000000000033</v>
      </c>
      <c r="D98">
        <v>43121.605661365116</v>
      </c>
    </row>
    <row r="99" spans="2:4">
      <c r="B99">
        <v>32281.000000000033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Calculations</vt:lpstr>
      <vt:lpstr>Charts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Dave</cp:lastModifiedBy>
  <cp:lastPrinted>2011-10-14T15:19:55Z</cp:lastPrinted>
  <dcterms:created xsi:type="dcterms:W3CDTF">2011-10-06T18:03:59Z</dcterms:created>
  <dcterms:modified xsi:type="dcterms:W3CDTF">2011-10-18T02:19:31Z</dcterms:modified>
</cp:coreProperties>
</file>